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ttenbergm\Desktop\GIS_Temp_Folder\"/>
    </mc:Choice>
  </mc:AlternateContent>
  <bookViews>
    <workbookView xWindow="360" yWindow="135" windowWidth="11340" windowHeight="6225"/>
  </bookViews>
  <sheets>
    <sheet name="Information" sheetId="3" r:id="rId1"/>
    <sheet name="FlowData" sheetId="1" r:id="rId2"/>
    <sheet name="SWMM output" sheetId="5" r:id="rId3"/>
  </sheets>
  <definedNames>
    <definedName name="anscount" hidden="1">1</definedName>
    <definedName name="City">Information!#REF!</definedName>
    <definedName name="High_Flow">Information!$D$37</definedName>
    <definedName name="limcount" hidden="1">1</definedName>
    <definedName name="LogQ">FlowData!$C$3:$C$202</definedName>
    <definedName name="periodofrecord">FlowData!$H$26</definedName>
    <definedName name="Regional_Skew">Information!$D$9</definedName>
    <definedName name="sencount" hidden="1">1</definedName>
    <definedName name="Xbar">FlowData!$H$27</definedName>
    <definedName name="Zc">FlowData!$H$31</definedName>
  </definedNames>
  <calcPr calcId="152511"/>
</workbook>
</file>

<file path=xl/calcChain.xml><?xml version="1.0" encoding="utf-8"?>
<calcChain xmlns="http://schemas.openxmlformats.org/spreadsheetml/2006/main">
  <c r="A4" i="1" l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B3" i="1"/>
  <c r="A3" i="1"/>
  <c r="D6" i="3" l="1"/>
  <c r="D7" i="3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37" i="3"/>
  <c r="C3" i="1"/>
  <c r="J2" i="1"/>
  <c r="M2" i="1"/>
  <c r="L2" i="1"/>
  <c r="K2" i="1"/>
  <c r="H31" i="1"/>
  <c r="H26" i="1" l="1"/>
  <c r="D70" i="1" s="1"/>
  <c r="H28" i="1"/>
  <c r="H27" i="1"/>
  <c r="H29" i="1"/>
  <c r="H30" i="1" s="1"/>
  <c r="H8" i="1" s="1"/>
  <c r="D58" i="1"/>
  <c r="D62" i="1"/>
  <c r="D23" i="1"/>
  <c r="D12" i="1"/>
  <c r="D50" i="1"/>
  <c r="D28" i="1"/>
  <c r="D39" i="1"/>
  <c r="D9" i="1"/>
  <c r="D14" i="1"/>
  <c r="D54" i="1"/>
  <c r="D15" i="1"/>
  <c r="D47" i="1"/>
  <c r="D36" i="1"/>
  <c r="D20" i="1"/>
  <c r="D4" i="1"/>
  <c r="D60" i="1"/>
  <c r="D68" i="1"/>
  <c r="D18" i="1"/>
  <c r="D7" i="1"/>
  <c r="D17" i="1"/>
  <c r="D10" i="1"/>
  <c r="D49" i="1"/>
  <c r="D19" i="1"/>
  <c r="D27" i="1"/>
  <c r="D35" i="1"/>
  <c r="D40" i="1"/>
  <c r="D24" i="1"/>
  <c r="D16" i="1"/>
  <c r="D8" i="1"/>
  <c r="D51" i="1"/>
  <c r="D57" i="1"/>
  <c r="D61" i="1"/>
  <c r="D63" i="1"/>
  <c r="D65" i="1"/>
  <c r="D67" i="1"/>
  <c r="D45" i="1"/>
  <c r="D13" i="1"/>
  <c r="D21" i="1"/>
  <c r="D33" i="1"/>
  <c r="D30" i="1"/>
  <c r="D26" i="1"/>
  <c r="D44" i="1" l="1"/>
  <c r="D38" i="1"/>
  <c r="D25" i="1"/>
  <c r="D55" i="1"/>
  <c r="D48" i="1"/>
  <c r="D46" i="1"/>
  <c r="D56" i="1"/>
  <c r="D3" i="1"/>
  <c r="D11" i="1"/>
  <c r="D29" i="1"/>
  <c r="D6" i="1"/>
  <c r="D69" i="1"/>
  <c r="D53" i="1"/>
  <c r="D43" i="1"/>
  <c r="D41" i="1"/>
  <c r="D52" i="1"/>
  <c r="D37" i="1"/>
  <c r="D66" i="1"/>
  <c r="D22" i="1"/>
  <c r="D5" i="1"/>
  <c r="D59" i="1"/>
  <c r="D32" i="1"/>
  <c r="D34" i="1"/>
  <c r="D64" i="1"/>
  <c r="D31" i="1"/>
  <c r="H32" i="1"/>
  <c r="K8" i="1" s="1"/>
  <c r="M8" i="1" s="1"/>
  <c r="D42" i="1"/>
  <c r="H11" i="1"/>
  <c r="I11" i="1" s="1"/>
  <c r="H10" i="1"/>
  <c r="I10" i="1" s="1"/>
  <c r="H3" i="1"/>
  <c r="H4" i="1"/>
  <c r="H7" i="1"/>
  <c r="I7" i="1" s="1"/>
  <c r="H6" i="1"/>
  <c r="H5" i="1"/>
  <c r="J5" i="1" s="1"/>
  <c r="L5" i="1" s="1"/>
  <c r="I8" i="1"/>
  <c r="H9" i="1"/>
  <c r="K10" i="1" l="1"/>
  <c r="M10" i="1" s="1"/>
  <c r="J10" i="1"/>
  <c r="L10" i="1" s="1"/>
  <c r="J6" i="1"/>
  <c r="L6" i="1" s="1"/>
  <c r="J11" i="1"/>
  <c r="L11" i="1" s="1"/>
  <c r="J4" i="1"/>
  <c r="L4" i="1" s="1"/>
  <c r="J8" i="1"/>
  <c r="L8" i="1" s="1"/>
  <c r="K3" i="1"/>
  <c r="M3" i="1" s="1"/>
  <c r="K9" i="1"/>
  <c r="M9" i="1" s="1"/>
  <c r="K11" i="1"/>
  <c r="M11" i="1" s="1"/>
  <c r="K7" i="1"/>
  <c r="M7" i="1" s="1"/>
  <c r="J7" i="1"/>
  <c r="L7" i="1" s="1"/>
  <c r="I6" i="1"/>
  <c r="K6" i="1"/>
  <c r="M6" i="1" s="1"/>
  <c r="I3" i="1"/>
  <c r="J3" i="1"/>
  <c r="L3" i="1" s="1"/>
  <c r="K5" i="1"/>
  <c r="M5" i="1" s="1"/>
  <c r="J9" i="1"/>
  <c r="L9" i="1" s="1"/>
  <c r="I4" i="1"/>
  <c r="K4" i="1"/>
  <c r="M4" i="1" s="1"/>
  <c r="I5" i="1"/>
  <c r="I9" i="1"/>
</calcChain>
</file>

<file path=xl/sharedStrings.xml><?xml version="1.0" encoding="utf-8"?>
<sst xmlns="http://schemas.openxmlformats.org/spreadsheetml/2006/main" count="72" uniqueCount="68">
  <si>
    <t>Log-Pearson Type III</t>
  </si>
  <si>
    <t>Weibull Plotting Position</t>
  </si>
  <si>
    <t>Return period (years)</t>
  </si>
  <si>
    <t>K</t>
  </si>
  <si>
    <t>confidence limit</t>
  </si>
  <si>
    <t>N</t>
  </si>
  <si>
    <t>years of record</t>
  </si>
  <si>
    <t>mean log</t>
  </si>
  <si>
    <t>S</t>
  </si>
  <si>
    <t>standard deviation of logs</t>
  </si>
  <si>
    <t>G</t>
  </si>
  <si>
    <t>zero-normal deviate</t>
  </si>
  <si>
    <t>a</t>
  </si>
  <si>
    <t>End</t>
  </si>
  <si>
    <t>Start</t>
  </si>
  <si>
    <t>Data type</t>
  </si>
  <si>
    <t>Locale</t>
  </si>
  <si>
    <t>Instructions</t>
  </si>
  <si>
    <t>Cell color key</t>
  </si>
  <si>
    <t>Blue - user-specified</t>
  </si>
  <si>
    <t>Black - formulas and constants</t>
  </si>
  <si>
    <t>References</t>
  </si>
  <si>
    <r>
      <t>X</t>
    </r>
    <r>
      <rPr>
        <vertAlign val="subscript"/>
        <sz val="11"/>
        <rFont val="Book Antiqua"/>
        <family val="1"/>
      </rPr>
      <t>bar</t>
    </r>
    <r>
      <rPr>
        <sz val="11"/>
        <rFont val="Book Antiqua"/>
        <family val="1"/>
      </rPr>
      <t>, S, and G from "Guidelines for Determining Flood Flow Frequency Bulletin #17B", USGS, 1982, equations 2, 3b, 4a</t>
    </r>
  </si>
  <si>
    <r>
      <t>Z</t>
    </r>
    <r>
      <rPr>
        <vertAlign val="subscript"/>
        <sz val="11"/>
        <rFont val="Book Antiqua"/>
        <family val="1"/>
      </rPr>
      <t>c</t>
    </r>
    <r>
      <rPr>
        <sz val="11"/>
        <rFont val="Book Antiqua"/>
        <family val="1"/>
      </rPr>
      <t>, a, and confidence limit equations from Bulletin #17B equations 9-4a, 9-4b</t>
    </r>
  </si>
  <si>
    <r>
      <t>X</t>
    </r>
    <r>
      <rPr>
        <b/>
        <vertAlign val="subscript"/>
        <sz val="11"/>
        <color indexed="10"/>
        <rFont val="Book Antiqua"/>
        <family val="1"/>
      </rPr>
      <t>bar</t>
    </r>
  </si>
  <si>
    <r>
      <t>z</t>
    </r>
    <r>
      <rPr>
        <b/>
        <vertAlign val="subscript"/>
        <sz val="11"/>
        <color indexed="10"/>
        <rFont val="Book Antiqua"/>
        <family val="1"/>
      </rPr>
      <t>c</t>
    </r>
  </si>
  <si>
    <r>
      <t>Q</t>
    </r>
    <r>
      <rPr>
        <vertAlign val="subscript"/>
        <sz val="11"/>
        <rFont val="Book Antiqua"/>
        <family val="1"/>
      </rPr>
      <t>LP3</t>
    </r>
  </si>
  <si>
    <t>Red - variable names</t>
  </si>
  <si>
    <t>K from Maidment's Handbook of Hydrology equation 18.2.29. Valid for p between 0.01 and 0.99</t>
  </si>
  <si>
    <t>observed skew coefficient of logs</t>
  </si>
  <si>
    <t>selected skew coefficient</t>
  </si>
  <si>
    <r>
      <t>G</t>
    </r>
    <r>
      <rPr>
        <b/>
        <vertAlign val="subscript"/>
        <sz val="11"/>
        <color indexed="10"/>
        <rFont val="Book Antiqua"/>
        <family val="1"/>
      </rPr>
      <t>o</t>
    </r>
  </si>
  <si>
    <r>
      <t>G</t>
    </r>
    <r>
      <rPr>
        <b/>
        <vertAlign val="subscript"/>
        <sz val="11"/>
        <color indexed="10"/>
        <rFont val="Book Antiqua"/>
        <family val="1"/>
      </rPr>
      <t>r</t>
    </r>
  </si>
  <si>
    <t>selected skew (set by option button)</t>
  </si>
  <si>
    <t>NOTE: K not accurate for T&gt;100. Check 17B Appendix 3</t>
  </si>
  <si>
    <t>High Flow Analysis</t>
  </si>
  <si>
    <t xml:space="preserve">Option button </t>
  </si>
  <si>
    <t>2) Enter station name, data type, start and end years to right. Select high or low flow analysis</t>
  </si>
  <si>
    <t>Log H</t>
  </si>
  <si>
    <t>Maximum Discharge</t>
  </si>
  <si>
    <t>Year</t>
  </si>
  <si>
    <t>regional skew coefficient (0.7 for Northeast US)</t>
  </si>
  <si>
    <t>1) Compute observed annual or partial duration series data externally</t>
  </si>
  <si>
    <t>5) Adjust confidence limit or return periods if desired</t>
  </si>
  <si>
    <t>6) Check annual series for stationarity. Censor if necessary</t>
  </si>
  <si>
    <t>7) Enter appropriate regional skew or use computed gage skew</t>
  </si>
  <si>
    <t xml:space="preserve">Log-Pearson Distribution Spreadsheet </t>
  </si>
  <si>
    <t xml:space="preserve">            </t>
  </si>
  <si>
    <t xml:space="preserve">Event       </t>
  </si>
  <si>
    <t xml:space="preserve">Exceedance  </t>
  </si>
  <si>
    <t xml:space="preserve">Return      </t>
  </si>
  <si>
    <t xml:space="preserve">Duration    </t>
  </si>
  <si>
    <t xml:space="preserve">Peak        </t>
  </si>
  <si>
    <t xml:space="preserve">Frequency   </t>
  </si>
  <si>
    <t xml:space="preserve">Period      </t>
  </si>
  <si>
    <t xml:space="preserve">Rank        </t>
  </si>
  <si>
    <t xml:space="preserve">Start Date  </t>
  </si>
  <si>
    <t xml:space="preserve">(hours)     </t>
  </si>
  <si>
    <t xml:space="preserve">(percent)   </t>
  </si>
  <si>
    <t xml:space="preserve">(years)     </t>
  </si>
  <si>
    <t>3) Enter flows and optional dates on SWMM output sheet</t>
  </si>
  <si>
    <t>4) Adjust formulas to cover correct range as needed</t>
  </si>
  <si>
    <t xml:space="preserve"> (MGD)      </t>
  </si>
  <si>
    <t>SWMM 5 Base File for long term simulation.</t>
  </si>
  <si>
    <t>Statistics - Node Computed_Flows Total Inflow</t>
  </si>
  <si>
    <t>Salt Creek at Western Springs, Illinois</t>
  </si>
  <si>
    <t>Q (MGD)</t>
  </si>
  <si>
    <t>Developed by Mitchell Heineman, CDM Smith, 1998-2016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</si>
</sst>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0"/>
    <numFmt numFmtId="167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1"/>
      <color indexed="12"/>
      <name val="Book Antiqua"/>
      <family val="1"/>
    </font>
    <font>
      <b/>
      <sz val="11"/>
      <color indexed="12"/>
      <name val="Book Antiqua"/>
      <family val="1"/>
    </font>
    <font>
      <vertAlign val="subscript"/>
      <sz val="11"/>
      <name val="Book Antiqua"/>
      <family val="1"/>
    </font>
    <font>
      <b/>
      <sz val="11"/>
      <color indexed="56"/>
      <name val="Book Antiqua"/>
      <family val="1"/>
    </font>
    <font>
      <b/>
      <sz val="11"/>
      <color indexed="10"/>
      <name val="Book Antiqua"/>
      <family val="1"/>
    </font>
    <font>
      <b/>
      <vertAlign val="subscript"/>
      <sz val="11"/>
      <color indexed="10"/>
      <name val="Book Antiqua"/>
      <family val="1"/>
    </font>
    <font>
      <b/>
      <sz val="11"/>
      <color indexed="10"/>
      <name val="Symbol"/>
      <family val="1"/>
      <charset val="2"/>
    </font>
    <font>
      <sz val="11"/>
      <color indexed="10"/>
      <name val="Book Antiqua"/>
      <family val="1"/>
    </font>
    <font>
      <sz val="8"/>
      <color rgb="FF00000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quotePrefix="1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/>
    <xf numFmtId="0" fontId="3" fillId="0" borderId="1" xfId="0" applyFont="1" applyBorder="1"/>
    <xf numFmtId="0" fontId="2" fillId="0" borderId="2" xfId="0" applyFont="1" applyBorder="1"/>
    <xf numFmtId="164" fontId="7" fillId="0" borderId="3" xfId="0" applyNumberFormat="1" applyFont="1" applyBorder="1"/>
    <xf numFmtId="164" fontId="3" fillId="0" borderId="3" xfId="0" applyNumberFormat="1" applyFont="1" applyBorder="1"/>
    <xf numFmtId="1" fontId="3" fillId="0" borderId="0" xfId="0" applyNumberFormat="1" applyFont="1" applyBorder="1"/>
    <xf numFmtId="1" fontId="3" fillId="0" borderId="4" xfId="0" applyNumberFormat="1" applyFont="1" applyBorder="1"/>
    <xf numFmtId="0" fontId="7" fillId="0" borderId="3" xfId="0" applyFont="1" applyBorder="1"/>
    <xf numFmtId="14" fontId="4" fillId="0" borderId="0" xfId="0" applyNumberFormat="1" applyFont="1"/>
    <xf numFmtId="1" fontId="4" fillId="0" borderId="0" xfId="0" applyNumberFormat="1" applyFont="1"/>
    <xf numFmtId="0" fontId="8" fillId="0" borderId="0" xfId="0" applyFont="1" applyBorder="1"/>
    <xf numFmtId="2" fontId="3" fillId="0" borderId="0" xfId="0" applyNumberFormat="1" applyFont="1" applyBorder="1"/>
    <xf numFmtId="0" fontId="8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67" fontId="3" fillId="0" borderId="0" xfId="0" applyNumberFormat="1" applyFont="1" applyBorder="1"/>
    <xf numFmtId="164" fontId="4" fillId="0" borderId="0" xfId="0" applyNumberFormat="1" applyFont="1"/>
    <xf numFmtId="165" fontId="3" fillId="0" borderId="0" xfId="1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9" fontId="5" fillId="0" borderId="0" xfId="2" applyFont="1" applyBorder="1"/>
    <xf numFmtId="0" fontId="10" fillId="0" borderId="0" xfId="0" applyFont="1"/>
    <xf numFmtId="164" fontId="3" fillId="0" borderId="5" xfId="0" applyNumberFormat="1" applyFont="1" applyBorder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quotePrefix="1" applyFont="1" applyAlignment="1">
      <alignment horizontal="left" wrapText="1"/>
    </xf>
    <xf numFmtId="0" fontId="4" fillId="0" borderId="0" xfId="0" quotePrefix="1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164" fontId="5" fillId="0" borderId="0" xfId="2" applyNumberFormat="1" applyFont="1" applyBorder="1"/>
    <xf numFmtId="2" fontId="5" fillId="0" borderId="0" xfId="2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7" fillId="0" borderId="3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0" fontId="2" fillId="0" borderId="0" xfId="0" applyFont="1" applyBorder="1"/>
    <xf numFmtId="14" fontId="2" fillId="0" borderId="0" xfId="0" applyNumberFormat="1" applyFont="1" applyFill="1"/>
    <xf numFmtId="14" fontId="4" fillId="0" borderId="0" xfId="0" applyNumberFormat="1" applyFont="1" applyFill="1"/>
    <xf numFmtId="1" fontId="4" fillId="0" borderId="0" xfId="0" applyNumberFormat="1" applyFont="1" applyFill="1"/>
    <xf numFmtId="0" fontId="3" fillId="0" borderId="0" xfId="0" applyFont="1" applyFill="1" applyBorder="1"/>
    <xf numFmtId="2" fontId="4" fillId="0" borderId="0" xfId="0" applyNumberFormat="1" applyFont="1"/>
    <xf numFmtId="14" fontId="3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0" fontId="3" fillId="0" borderId="5" xfId="0" quotePrefix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quotePrefix="1" applyFont="1" applyBorder="1" applyAlignment="1">
      <alignment horizontal="left" wrapText="1"/>
    </xf>
    <xf numFmtId="14" fontId="0" fillId="0" borderId="0" xfId="0" applyNumberFormat="1"/>
    <xf numFmtId="0" fontId="13" fillId="0" borderId="0" xfId="0" applyFont="1"/>
    <xf numFmtId="164" fontId="0" fillId="0" borderId="0" xfId="0" applyNumberFormat="1"/>
    <xf numFmtId="164" fontId="3" fillId="0" borderId="4" xfId="0" applyNumberFormat="1" applyFont="1" applyBorder="1"/>
    <xf numFmtId="164" fontId="3" fillId="0" borderId="4" xfId="0" applyNumberFormat="1" applyFont="1" applyFill="1" applyBorder="1"/>
    <xf numFmtId="164" fontId="3" fillId="0" borderId="7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7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3417306068412"/>
          <c:y val="8.0188679245283015E-2"/>
          <c:w val="0.84020724293155369"/>
          <c:h val="0.74528301886792447"/>
        </c:manualLayout>
      </c:layout>
      <c:scatterChart>
        <c:scatterStyle val="lineMarker"/>
        <c:varyColors val="0"/>
        <c:ser>
          <c:idx val="2"/>
          <c:order val="0"/>
          <c:tx>
            <c:strRef>
              <c:f>FlowData!$H$1</c:f>
              <c:strCache>
                <c:ptCount val="1"/>
                <c:pt idx="0">
                  <c:v>Log-Pearson Type III</c:v>
                </c:pt>
              </c:strCache>
            </c:strRef>
          </c:tx>
          <c:marker>
            <c:symbol val="none"/>
          </c:marker>
          <c:xVal>
            <c:numRef>
              <c:f>FlowData!$G$3:$G$11</c:f>
              <c:numCache>
                <c:formatCode>General</c:formatCode>
                <c:ptCount val="9"/>
                <c:pt idx="0" formatCode="0.0">
                  <c:v>1.5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1000</c:v>
                </c:pt>
              </c:numCache>
            </c:numRef>
          </c:xVal>
          <c:yVal>
            <c:numRef>
              <c:f>FlowData!$I$3:$I$11</c:f>
              <c:numCache>
                <c:formatCode>0.0</c:formatCode>
                <c:ptCount val="9"/>
                <c:pt idx="0">
                  <c:v>46.238819112692177</c:v>
                </c:pt>
                <c:pt idx="1">
                  <c:v>52.974985018268384</c:v>
                </c:pt>
                <c:pt idx="2">
                  <c:v>74.970158747910872</c:v>
                </c:pt>
                <c:pt idx="3">
                  <c:v>94.313233616014585</c:v>
                </c:pt>
                <c:pt idx="4">
                  <c:v>125.41564640282093</c:v>
                </c:pt>
                <c:pt idx="5">
                  <c:v>154.36629776579773</c:v>
                </c:pt>
                <c:pt idx="6">
                  <c:v>189.2024356638166</c:v>
                </c:pt>
                <c:pt idx="7">
                  <c:v>231.23934958671813</c:v>
                </c:pt>
                <c:pt idx="8">
                  <c:v>366.03840208080226</c:v>
                </c:pt>
              </c:numCache>
            </c:numRef>
          </c:yVal>
          <c:smooth val="0"/>
        </c:ser>
        <c:ser>
          <c:idx val="1"/>
          <c:order val="1"/>
          <c:tx>
            <c:v>observed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FlowData!$D$3:$D$74</c:f>
              <c:numCache>
                <c:formatCode>0.0</c:formatCode>
                <c:ptCount val="72"/>
                <c:pt idx="0">
                  <c:v>61</c:v>
                </c:pt>
                <c:pt idx="1">
                  <c:v>30.5</c:v>
                </c:pt>
                <c:pt idx="2">
                  <c:v>20.333333333333332</c:v>
                </c:pt>
                <c:pt idx="3">
                  <c:v>15.25</c:v>
                </c:pt>
                <c:pt idx="4">
                  <c:v>12.2</c:v>
                </c:pt>
                <c:pt idx="5">
                  <c:v>10.166666666666666</c:v>
                </c:pt>
                <c:pt idx="6">
                  <c:v>8.7142857142857135</c:v>
                </c:pt>
                <c:pt idx="7">
                  <c:v>7.625</c:v>
                </c:pt>
                <c:pt idx="8">
                  <c:v>6.7777777777777777</c:v>
                </c:pt>
                <c:pt idx="9">
                  <c:v>6.1</c:v>
                </c:pt>
                <c:pt idx="10">
                  <c:v>5.5454545454545459</c:v>
                </c:pt>
                <c:pt idx="11">
                  <c:v>5.083333333333333</c:v>
                </c:pt>
                <c:pt idx="12">
                  <c:v>4.6923076923076925</c:v>
                </c:pt>
                <c:pt idx="13">
                  <c:v>4.3571428571428568</c:v>
                </c:pt>
                <c:pt idx="14">
                  <c:v>4.0666666666666664</c:v>
                </c:pt>
                <c:pt idx="15">
                  <c:v>3.8125</c:v>
                </c:pt>
                <c:pt idx="16">
                  <c:v>3.8125</c:v>
                </c:pt>
                <c:pt idx="17">
                  <c:v>3.3888888888888888</c:v>
                </c:pt>
                <c:pt idx="18">
                  <c:v>3.2105263157894739</c:v>
                </c:pt>
                <c:pt idx="19">
                  <c:v>3.05</c:v>
                </c:pt>
                <c:pt idx="20">
                  <c:v>2.9047619047619047</c:v>
                </c:pt>
                <c:pt idx="21">
                  <c:v>2.7727272727272729</c:v>
                </c:pt>
                <c:pt idx="22">
                  <c:v>2.652173913043478</c:v>
                </c:pt>
                <c:pt idx="23">
                  <c:v>2.5416666666666665</c:v>
                </c:pt>
                <c:pt idx="24">
                  <c:v>2.44</c:v>
                </c:pt>
                <c:pt idx="25">
                  <c:v>2.3461538461538463</c:v>
                </c:pt>
                <c:pt idx="26">
                  <c:v>2.2592592592592591</c:v>
                </c:pt>
                <c:pt idx="27">
                  <c:v>2.1785714285714284</c:v>
                </c:pt>
                <c:pt idx="28">
                  <c:v>2.103448275862069</c:v>
                </c:pt>
                <c:pt idx="29">
                  <c:v>2.0333333333333332</c:v>
                </c:pt>
                <c:pt idx="30">
                  <c:v>1.967741935483871</c:v>
                </c:pt>
                <c:pt idx="31">
                  <c:v>1.90625</c:v>
                </c:pt>
                <c:pt idx="32">
                  <c:v>1.8484848484848484</c:v>
                </c:pt>
                <c:pt idx="33">
                  <c:v>1.7941176470588236</c:v>
                </c:pt>
                <c:pt idx="34">
                  <c:v>1.7428571428571429</c:v>
                </c:pt>
                <c:pt idx="35">
                  <c:v>1.6944444444444444</c:v>
                </c:pt>
                <c:pt idx="36">
                  <c:v>1.6486486486486487</c:v>
                </c:pt>
                <c:pt idx="37">
                  <c:v>1.6052631578947369</c:v>
                </c:pt>
                <c:pt idx="38">
                  <c:v>1.5641025641025641</c:v>
                </c:pt>
                <c:pt idx="39">
                  <c:v>1.5249999999999999</c:v>
                </c:pt>
                <c:pt idx="40">
                  <c:v>1.4878048780487805</c:v>
                </c:pt>
                <c:pt idx="41">
                  <c:v>1.4523809523809523</c:v>
                </c:pt>
                <c:pt idx="42">
                  <c:v>1.4186046511627908</c:v>
                </c:pt>
                <c:pt idx="43">
                  <c:v>1.3863636363636365</c:v>
                </c:pt>
                <c:pt idx="44">
                  <c:v>1.3555555555555556</c:v>
                </c:pt>
                <c:pt idx="45">
                  <c:v>1.326086956521739</c:v>
                </c:pt>
                <c:pt idx="46">
                  <c:v>1.2978723404255319</c:v>
                </c:pt>
                <c:pt idx="47">
                  <c:v>1.2708333333333333</c:v>
                </c:pt>
                <c:pt idx="48">
                  <c:v>1.2448979591836735</c:v>
                </c:pt>
                <c:pt idx="49">
                  <c:v>1.22</c:v>
                </c:pt>
                <c:pt idx="50">
                  <c:v>1.196078431372549</c:v>
                </c:pt>
                <c:pt idx="51">
                  <c:v>1.1730769230769231</c:v>
                </c:pt>
                <c:pt idx="52">
                  <c:v>1.1509433962264151</c:v>
                </c:pt>
                <c:pt idx="53">
                  <c:v>1.1296296296296295</c:v>
                </c:pt>
                <c:pt idx="54">
                  <c:v>1.1090909090909091</c:v>
                </c:pt>
                <c:pt idx="55">
                  <c:v>1.0892857142857142</c:v>
                </c:pt>
                <c:pt idx="56">
                  <c:v>1.0701754385964912</c:v>
                </c:pt>
                <c:pt idx="57">
                  <c:v>1.0517241379310345</c:v>
                </c:pt>
                <c:pt idx="58">
                  <c:v>1.0338983050847457</c:v>
                </c:pt>
                <c:pt idx="59">
                  <c:v>1.0166666666666666</c:v>
                </c:pt>
                <c:pt idx="60">
                  <c:v>1</c:v>
                </c:pt>
                <c:pt idx="61">
                  <c:v>0.9838709677419355</c:v>
                </c:pt>
                <c:pt idx="62">
                  <c:v>0.96825396825396826</c:v>
                </c:pt>
                <c:pt idx="63">
                  <c:v>0.953125</c:v>
                </c:pt>
                <c:pt idx="64">
                  <c:v>0.93846153846153846</c:v>
                </c:pt>
                <c:pt idx="65">
                  <c:v>0.9242424242424242</c:v>
                </c:pt>
                <c:pt idx="66">
                  <c:v>0.91044776119402981</c:v>
                </c:pt>
                <c:pt idx="67">
                  <c:v>0.8970588235294118</c:v>
                </c:pt>
              </c:numCache>
            </c:numRef>
          </c:xVal>
          <c:yVal>
            <c:numRef>
              <c:f>FlowData!$B$3:$B$74</c:f>
              <c:numCache>
                <c:formatCode>0.0</c:formatCode>
                <c:ptCount val="72"/>
                <c:pt idx="0">
                  <c:v>189.09</c:v>
                </c:pt>
                <c:pt idx="1">
                  <c:v>166.08099999999999</c:v>
                </c:pt>
                <c:pt idx="2">
                  <c:v>135.40100000000001</c:v>
                </c:pt>
                <c:pt idx="3">
                  <c:v>128.22200000000001</c:v>
                </c:pt>
                <c:pt idx="4">
                  <c:v>121.047</c:v>
                </c:pt>
                <c:pt idx="5">
                  <c:v>115.91200000000001</c:v>
                </c:pt>
                <c:pt idx="6">
                  <c:v>102.111</c:v>
                </c:pt>
                <c:pt idx="7">
                  <c:v>91.873000000000005</c:v>
                </c:pt>
                <c:pt idx="8">
                  <c:v>82.875</c:v>
                </c:pt>
                <c:pt idx="9">
                  <c:v>76.956999999999994</c:v>
                </c:pt>
                <c:pt idx="10">
                  <c:v>74.537999999999997</c:v>
                </c:pt>
                <c:pt idx="11">
                  <c:v>74.355999999999995</c:v>
                </c:pt>
                <c:pt idx="12">
                  <c:v>73.668999999999997</c:v>
                </c:pt>
                <c:pt idx="13">
                  <c:v>73.195999999999998</c:v>
                </c:pt>
                <c:pt idx="14">
                  <c:v>72.472999999999999</c:v>
                </c:pt>
                <c:pt idx="15">
                  <c:v>71.203999999999994</c:v>
                </c:pt>
                <c:pt idx="16">
                  <c:v>71.203999999999994</c:v>
                </c:pt>
                <c:pt idx="17">
                  <c:v>68.369</c:v>
                </c:pt>
                <c:pt idx="18">
                  <c:v>67.587999999999994</c:v>
                </c:pt>
                <c:pt idx="19">
                  <c:v>64.418000000000006</c:v>
                </c:pt>
                <c:pt idx="20">
                  <c:v>62.936999999999998</c:v>
                </c:pt>
                <c:pt idx="21">
                  <c:v>62.750999999999998</c:v>
                </c:pt>
                <c:pt idx="22">
                  <c:v>61.875999999999998</c:v>
                </c:pt>
                <c:pt idx="23">
                  <c:v>61.6</c:v>
                </c:pt>
                <c:pt idx="24">
                  <c:v>61.115000000000002</c:v>
                </c:pt>
                <c:pt idx="25">
                  <c:v>60.307000000000002</c:v>
                </c:pt>
                <c:pt idx="26">
                  <c:v>59.671999999999997</c:v>
                </c:pt>
                <c:pt idx="27">
                  <c:v>57.927</c:v>
                </c:pt>
                <c:pt idx="28">
                  <c:v>57.265999999999998</c:v>
                </c:pt>
                <c:pt idx="29">
                  <c:v>56.215000000000003</c:v>
                </c:pt>
                <c:pt idx="30">
                  <c:v>55.664999999999999</c:v>
                </c:pt>
                <c:pt idx="31">
                  <c:v>55.213999999999999</c:v>
                </c:pt>
                <c:pt idx="32">
                  <c:v>55.073</c:v>
                </c:pt>
                <c:pt idx="33">
                  <c:v>53.784999999999997</c:v>
                </c:pt>
                <c:pt idx="34">
                  <c:v>52.326000000000001</c:v>
                </c:pt>
                <c:pt idx="35">
                  <c:v>51.576000000000001</c:v>
                </c:pt>
                <c:pt idx="36">
                  <c:v>51.313000000000002</c:v>
                </c:pt>
                <c:pt idx="37">
                  <c:v>50.564</c:v>
                </c:pt>
                <c:pt idx="38">
                  <c:v>50.328000000000003</c:v>
                </c:pt>
                <c:pt idx="39">
                  <c:v>46.991999999999997</c:v>
                </c:pt>
                <c:pt idx="40">
                  <c:v>46.624000000000002</c:v>
                </c:pt>
                <c:pt idx="41">
                  <c:v>46.591999999999999</c:v>
                </c:pt>
                <c:pt idx="42">
                  <c:v>46.588999999999999</c:v>
                </c:pt>
                <c:pt idx="43">
                  <c:v>45.938000000000002</c:v>
                </c:pt>
                <c:pt idx="44">
                  <c:v>45.915999999999997</c:v>
                </c:pt>
                <c:pt idx="45">
                  <c:v>45.832000000000001</c:v>
                </c:pt>
                <c:pt idx="46">
                  <c:v>45.103999999999999</c:v>
                </c:pt>
                <c:pt idx="47">
                  <c:v>44.381</c:v>
                </c:pt>
                <c:pt idx="48">
                  <c:v>44.061999999999998</c:v>
                </c:pt>
                <c:pt idx="49">
                  <c:v>43.564999999999998</c:v>
                </c:pt>
                <c:pt idx="50">
                  <c:v>43.33</c:v>
                </c:pt>
                <c:pt idx="51">
                  <c:v>43.295000000000002</c:v>
                </c:pt>
                <c:pt idx="52">
                  <c:v>41.688000000000002</c:v>
                </c:pt>
                <c:pt idx="53">
                  <c:v>41.070999999999998</c:v>
                </c:pt>
                <c:pt idx="54">
                  <c:v>40.811</c:v>
                </c:pt>
                <c:pt idx="55">
                  <c:v>40.08</c:v>
                </c:pt>
                <c:pt idx="56">
                  <c:v>39.667999999999999</c:v>
                </c:pt>
                <c:pt idx="57">
                  <c:v>39.567999999999998</c:v>
                </c:pt>
                <c:pt idx="58">
                  <c:v>39.414999999999999</c:v>
                </c:pt>
                <c:pt idx="59">
                  <c:v>38.781999999999996</c:v>
                </c:pt>
                <c:pt idx="60">
                  <c:v>38.771000000000001</c:v>
                </c:pt>
                <c:pt idx="61">
                  <c:v>38.701000000000001</c:v>
                </c:pt>
                <c:pt idx="62">
                  <c:v>38.322000000000003</c:v>
                </c:pt>
                <c:pt idx="63">
                  <c:v>37.902000000000001</c:v>
                </c:pt>
                <c:pt idx="64">
                  <c:v>37.468000000000004</c:v>
                </c:pt>
                <c:pt idx="65">
                  <c:v>37.106000000000002</c:v>
                </c:pt>
                <c:pt idx="66">
                  <c:v>36.53</c:v>
                </c:pt>
                <c:pt idx="67">
                  <c:v>36.244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199608"/>
        <c:axId val="439200000"/>
      </c:scatterChart>
      <c:valAx>
        <c:axId val="439199608"/>
        <c:scaling>
          <c:logBase val="10"/>
          <c:orientation val="minMax"/>
          <c:min val="1"/>
        </c:scaling>
        <c:delete val="0"/>
        <c:axPos val="b"/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439200000"/>
        <c:crosses val="autoZero"/>
        <c:crossBetween val="midCat"/>
      </c:valAx>
      <c:valAx>
        <c:axId val="439200000"/>
        <c:scaling>
          <c:orientation val="minMax"/>
        </c:scaling>
        <c:delete val="0"/>
        <c:axPos val="l"/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439199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/>
  </c:printSettings>
</c:chartSpace>
</file>

<file path=xl/ctrlProps/ctrlProp1.xml><?xml version="1.0" encoding="utf-8"?>
<formControlPr xmlns="http://schemas.microsoft.com/office/spreadsheetml/2009/9/main" objectType="Radio" checked="Checked" firstButton="1" fmlaLink="$D$36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checked="Checked" firstButton="1" fmlaLink="$H$34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</xdr:colOff>
          <xdr:row>9</xdr:row>
          <xdr:rowOff>74301</xdr:rowOff>
        </xdr:from>
        <xdr:to>
          <xdr:col>4</xdr:col>
          <xdr:colOff>251460</xdr:colOff>
          <xdr:row>10</xdr:row>
          <xdr:rowOff>192411</xdr:rowOff>
        </xdr:to>
        <xdr:grpSp>
          <xdr:nvGrpSpPr>
            <xdr:cNvPr id="2066" name="Group 11"/>
            <xdr:cNvGrpSpPr>
              <a:grpSpLocks/>
            </xdr:cNvGrpSpPr>
          </xdr:nvGrpSpPr>
          <xdr:grpSpPr bwMode="auto">
            <a:xfrm>
              <a:off x="5118735" y="2379351"/>
              <a:ext cx="2171700" cy="327660"/>
              <a:chOff x="533" y="288"/>
              <a:chExt cx="194" cy="40"/>
            </a:xfrm>
          </xdr:grpSpPr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548" y="296"/>
                <a:ext cx="77" cy="23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1905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High Flow</a:t>
                </a:r>
              </a:p>
            </xdr:txBody>
          </xdr:sp>
          <xdr:grpSp>
            <xdr:nvGrpSpPr>
              <xdr:cNvPr id="2067" name="Group 10"/>
              <xdr:cNvGrpSpPr>
                <a:grpSpLocks/>
              </xdr:cNvGrpSpPr>
            </xdr:nvGrpSpPr>
            <xdr:grpSpPr bwMode="auto">
              <a:xfrm>
                <a:off x="533" y="288"/>
                <a:ext cx="194" cy="40"/>
                <a:chOff x="533" y="288"/>
                <a:chExt cx="194" cy="40"/>
              </a:xfrm>
            </xdr:grpSpPr>
            <xdr:sp macro="" textlink="">
              <xdr:nvSpPr>
                <xdr:cNvPr id="2052" name="Option Button 4" hidden="1">
                  <a:extLst>
                    <a:ext uri="{63B3BB69-23CF-44E3-9099-C40C66FF867C}">
                      <a14:compatExt spid="_x0000_s2052"/>
                    </a:ext>
                  </a:extLst>
                </xdr:cNvPr>
                <xdr:cNvSpPr/>
              </xdr:nvSpPr>
              <xdr:spPr bwMode="auto">
                <a:xfrm>
                  <a:off x="655" y="295"/>
                  <a:ext cx="66" cy="23"/>
                </a:xfrm>
                <a:prstGeom prst="rect">
                  <a:avLst/>
                </a:prstGeom>
                <a:solidFill>
                  <a:srgbClr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w="19050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Low Flow</a:t>
                  </a:r>
                </a:p>
              </xdr:txBody>
            </xdr:sp>
            <xdr:sp macro="" textlink="">
              <xdr:nvSpPr>
                <xdr:cNvPr id="2053" name="Group Box 5" hidden="1">
                  <a:extLst>
                    <a:ext uri="{63B3BB69-23CF-44E3-9099-C40C66FF867C}">
                      <a14:compatExt spid="_x0000_s2053"/>
                    </a:ext>
                  </a:extLst>
                </xdr:cNvPr>
                <xdr:cNvSpPr/>
              </xdr:nvSpPr>
              <xdr:spPr bwMode="auto">
                <a:xfrm>
                  <a:off x="533" y="288"/>
                  <a:ext cx="194" cy="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noFill/>
                    </a14:hiddenFill>
                  </a:ext>
                  <a:ext uri="{91240B29-F687-4F45-9708-019B960494DF}">
                    <a14:hiddenLine w="19050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non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Analysis Type</a:t>
                  </a:r>
                </a:p>
              </xdr:txBody>
            </xdr:sp>
          </xdr:grp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89535</xdr:colOff>
          <xdr:row>34</xdr:row>
          <xdr:rowOff>41910</xdr:rowOff>
        </xdr:from>
        <xdr:to>
          <xdr:col>12</xdr:col>
          <xdr:colOff>346710</xdr:colOff>
          <xdr:row>36</xdr:row>
          <xdr:rowOff>3810</xdr:rowOff>
        </xdr:to>
        <xdr:grpSp>
          <xdr:nvGrpSpPr>
            <xdr:cNvPr id="1050" name="Group 12"/>
            <xdr:cNvGrpSpPr>
              <a:grpSpLocks/>
            </xdr:cNvGrpSpPr>
          </xdr:nvGrpSpPr>
          <xdr:grpSpPr bwMode="auto">
            <a:xfrm>
              <a:off x="4613910" y="7766685"/>
              <a:ext cx="1943100" cy="381000"/>
              <a:chOff x="396" y="23"/>
              <a:chExt cx="158" cy="40"/>
            </a:xfrm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497" y="32"/>
                <a:ext cx="50" cy="23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1905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Local</a:t>
                </a:r>
              </a:p>
            </xdr:txBody>
          </xdr:sp>
          <xdr:grpSp>
            <xdr:nvGrpSpPr>
              <xdr:cNvPr id="1053" name="Group 11"/>
              <xdr:cNvGrpSpPr>
                <a:grpSpLocks/>
              </xdr:cNvGrpSpPr>
            </xdr:nvGrpSpPr>
            <xdr:grpSpPr bwMode="auto">
              <a:xfrm>
                <a:off x="396" y="23"/>
                <a:ext cx="158" cy="40"/>
                <a:chOff x="396" y="23"/>
                <a:chExt cx="158" cy="40"/>
              </a:xfrm>
            </xdr:grpSpPr>
            <xdr:sp macro="" textlink="">
              <xdr:nvSpPr>
                <xdr:cNvPr id="1029" name="Option Button 5" hidden="1">
                  <a:extLst>
                    <a:ext uri="{63B3BB69-23CF-44E3-9099-C40C66FF867C}">
                      <a14:compatExt spid="_x0000_s1029"/>
                    </a:ext>
                  </a:extLst>
                </xdr:cNvPr>
                <xdr:cNvSpPr/>
              </xdr:nvSpPr>
              <xdr:spPr bwMode="auto">
                <a:xfrm>
                  <a:off x="403" y="32"/>
                  <a:ext cx="66" cy="23"/>
                </a:xfrm>
                <a:prstGeom prst="rect">
                  <a:avLst/>
                </a:prstGeom>
                <a:solidFill>
                  <a:srgbClr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w="19050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Regional</a:t>
                  </a:r>
                </a:p>
              </xdr:txBody>
            </xdr:sp>
            <xdr:sp macro="" textlink="">
              <xdr:nvSpPr>
                <xdr:cNvPr id="1026" name="Group Box 2" hidden="1">
                  <a:extLst>
                    <a:ext uri="{63B3BB69-23CF-44E3-9099-C40C66FF867C}">
                      <a14:compatExt spid="_x0000_s1026"/>
                    </a:ext>
                  </a:extLst>
                </xdr:cNvPr>
                <xdr:cNvSpPr/>
              </xdr:nvSpPr>
              <xdr:spPr bwMode="auto">
                <a:xfrm>
                  <a:off x="396" y="23"/>
                  <a:ext cx="158" cy="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noFill/>
                    </a14:hiddenFill>
                  </a:ext>
                  <a:ext uri="{91240B29-F687-4F45-9708-019B960494DF}">
                    <a14:hiddenLine w="19050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non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Skew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5</xdr:col>
      <xdr:colOff>586740</xdr:colOff>
      <xdr:row>12</xdr:row>
      <xdr:rowOff>53340</xdr:rowOff>
    </xdr:from>
    <xdr:to>
      <xdr:col>14</xdr:col>
      <xdr:colOff>525780</xdr:colOff>
      <xdr:row>22</xdr:row>
      <xdr:rowOff>22860</xdr:rowOff>
    </xdr:to>
    <xdr:graphicFrame macro="">
      <xdr:nvGraphicFramePr>
        <xdr:cNvPr id="105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2" sqref="B2"/>
    </sheetView>
  </sheetViews>
  <sheetFormatPr defaultColWidth="9.140625" defaultRowHeight="16.5" x14ac:dyDescent="0.3"/>
  <cols>
    <col min="1" max="1" width="66.85546875" style="3" customWidth="1"/>
    <col min="2" max="2" width="9.42578125" style="34" customWidth="1"/>
    <col min="3" max="3" width="20" style="34" bestFit="1" customWidth="1"/>
    <col min="4" max="4" width="9.28515625" style="34" customWidth="1"/>
    <col min="5" max="8" width="14" style="34" customWidth="1"/>
    <col min="9" max="16384" width="9.140625" style="3"/>
  </cols>
  <sheetData>
    <row r="1" spans="1:4" x14ac:dyDescent="0.3">
      <c r="A1" s="36" t="s">
        <v>46</v>
      </c>
    </row>
    <row r="2" spans="1:4" x14ac:dyDescent="0.3">
      <c r="A2" s="37" t="s">
        <v>67</v>
      </c>
    </row>
    <row r="4" spans="1:4" x14ac:dyDescent="0.3">
      <c r="A4" s="2" t="s">
        <v>17</v>
      </c>
      <c r="C4" s="35" t="s">
        <v>16</v>
      </c>
      <c r="D4" s="43" t="s">
        <v>65</v>
      </c>
    </row>
    <row r="5" spans="1:4" ht="33" x14ac:dyDescent="0.3">
      <c r="A5" s="1" t="s">
        <v>42</v>
      </c>
      <c r="C5" s="35" t="s">
        <v>15</v>
      </c>
      <c r="D5" s="43" t="s">
        <v>39</v>
      </c>
    </row>
    <row r="6" spans="1:4" ht="33" x14ac:dyDescent="0.3">
      <c r="A6" s="1" t="s">
        <v>37</v>
      </c>
      <c r="C6" s="35" t="s">
        <v>14</v>
      </c>
      <c r="D6" s="43">
        <f>YEAR(MIN(FlowData!A:A))</f>
        <v>1951</v>
      </c>
    </row>
    <row r="7" spans="1:4" x14ac:dyDescent="0.3">
      <c r="A7" s="1" t="s">
        <v>60</v>
      </c>
      <c r="C7" s="35" t="s">
        <v>13</v>
      </c>
      <c r="D7" s="43">
        <f>YEAR(MAX(FlowData!A:A))</f>
        <v>2010</v>
      </c>
    </row>
    <row r="8" spans="1:4" x14ac:dyDescent="0.3">
      <c r="A8" s="1" t="s">
        <v>61</v>
      </c>
    </row>
    <row r="9" spans="1:4" x14ac:dyDescent="0.3">
      <c r="A9" s="4" t="s">
        <v>43</v>
      </c>
      <c r="C9" s="35"/>
      <c r="D9" s="44"/>
    </row>
    <row r="10" spans="1:4" x14ac:dyDescent="0.3">
      <c r="A10" s="4" t="s">
        <v>44</v>
      </c>
    </row>
    <row r="11" spans="1:4" x14ac:dyDescent="0.3">
      <c r="A11" s="3" t="s">
        <v>45</v>
      </c>
    </row>
    <row r="14" spans="1:4" x14ac:dyDescent="0.3">
      <c r="A14" s="2" t="s">
        <v>18</v>
      </c>
    </row>
    <row r="15" spans="1:4" x14ac:dyDescent="0.3">
      <c r="A15" s="38" t="s">
        <v>19</v>
      </c>
    </row>
    <row r="16" spans="1:4" x14ac:dyDescent="0.3">
      <c r="A16" s="3" t="s">
        <v>20</v>
      </c>
      <c r="C16" s="3"/>
      <c r="D16" s="3"/>
    </row>
    <row r="17" spans="1:8" x14ac:dyDescent="0.3">
      <c r="A17" s="40" t="s">
        <v>27</v>
      </c>
      <c r="C17" s="3"/>
      <c r="D17" s="3"/>
    </row>
    <row r="18" spans="1:8" x14ac:dyDescent="0.3">
      <c r="A18" s="40"/>
    </row>
    <row r="19" spans="1:8" x14ac:dyDescent="0.3">
      <c r="A19" s="2" t="s">
        <v>21</v>
      </c>
    </row>
    <row r="20" spans="1:8" ht="34.5" x14ac:dyDescent="0.3">
      <c r="A20" s="62" t="s">
        <v>22</v>
      </c>
      <c r="B20" s="3"/>
      <c r="C20" s="3"/>
      <c r="D20" s="3"/>
      <c r="E20" s="3"/>
      <c r="F20" s="3"/>
      <c r="G20" s="3"/>
      <c r="H20" s="3"/>
    </row>
    <row r="21" spans="1:8" ht="34.5" x14ac:dyDescent="0.3">
      <c r="A21" s="39" t="s">
        <v>23</v>
      </c>
      <c r="B21" s="3"/>
      <c r="C21" s="3"/>
      <c r="D21" s="3"/>
      <c r="E21" s="3"/>
      <c r="F21" s="3"/>
      <c r="G21" s="3"/>
      <c r="H21" s="3"/>
    </row>
    <row r="22" spans="1:8" ht="33" x14ac:dyDescent="0.3">
      <c r="A22" s="62" t="s">
        <v>28</v>
      </c>
      <c r="B22" s="3"/>
      <c r="C22" s="3"/>
      <c r="D22" s="3"/>
      <c r="E22" s="3"/>
      <c r="F22" s="3"/>
      <c r="G22" s="3"/>
      <c r="H22" s="3"/>
    </row>
    <row r="23" spans="1:8" x14ac:dyDescent="0.3">
      <c r="A23" s="39"/>
      <c r="B23" s="3"/>
      <c r="C23" s="3"/>
      <c r="D23" s="3"/>
      <c r="E23" s="3"/>
      <c r="F23" s="3"/>
      <c r="G23" s="3"/>
      <c r="H23" s="3"/>
    </row>
    <row r="24" spans="1:8" x14ac:dyDescent="0.3">
      <c r="A24" s="1"/>
    </row>
    <row r="25" spans="1:8" x14ac:dyDescent="0.3">
      <c r="A25" s="2"/>
    </row>
    <row r="26" spans="1:8" x14ac:dyDescent="0.3">
      <c r="A26" s="34"/>
    </row>
    <row r="27" spans="1:8" x14ac:dyDescent="0.3">
      <c r="A27" s="34"/>
    </row>
    <row r="28" spans="1:8" x14ac:dyDescent="0.3">
      <c r="A28" s="34"/>
    </row>
    <row r="36" spans="3:4" x14ac:dyDescent="0.3">
      <c r="C36" s="34" t="s">
        <v>36</v>
      </c>
      <c r="D36" s="35">
        <v>1</v>
      </c>
    </row>
    <row r="37" spans="3:4" x14ac:dyDescent="0.3">
      <c r="C37" s="34" t="s">
        <v>35</v>
      </c>
      <c r="D37" s="36" t="b">
        <f>IF(D36=1,TRUE,FALSE)</f>
        <v>1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 sizeWithCells="1">
                  <from>
                    <xdr:col>2</xdr:col>
                    <xdr:colOff>200025</xdr:colOff>
                    <xdr:row>9</xdr:row>
                    <xdr:rowOff>142875</xdr:rowOff>
                  </from>
                  <to>
                    <xdr:col>2</xdr:col>
                    <xdr:colOff>1066800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9</xdr:row>
                    <xdr:rowOff>133350</xdr:rowOff>
                  </from>
                  <to>
                    <xdr:col>4</xdr:col>
                    <xdr:colOff>180975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Group Box 5">
              <controlPr defaultSize="0" autoFill="0" autoPict="0">
                <anchor moveWithCells="1" sizeWithCells="1">
                  <from>
                    <xdr:col>2</xdr:col>
                    <xdr:colOff>28575</xdr:colOff>
                    <xdr:row>9</xdr:row>
                    <xdr:rowOff>76200</xdr:rowOff>
                  </from>
                  <to>
                    <xdr:col>4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80"/>
  <sheetViews>
    <sheetView workbookViewId="0">
      <selection activeCell="E2" sqref="E2"/>
    </sheetView>
  </sheetViews>
  <sheetFormatPr defaultColWidth="9.28515625" defaultRowHeight="16.5" x14ac:dyDescent="0.3"/>
  <cols>
    <col min="1" max="1" width="10.140625" style="6" bestFit="1" customWidth="1"/>
    <col min="2" max="2" width="10.5703125" style="6" bestFit="1" customWidth="1"/>
    <col min="3" max="3" width="6.28515625" style="6" bestFit="1" customWidth="1"/>
    <col min="4" max="4" width="8.5703125" style="6" bestFit="1" customWidth="1"/>
    <col min="5" max="5" width="8.5703125" style="6" customWidth="1"/>
    <col min="6" max="6" width="9.28515625" style="6" customWidth="1"/>
    <col min="7" max="7" width="8.28515625" style="6" customWidth="1"/>
    <col min="8" max="8" width="6.140625" style="6" bestFit="1" customWidth="1"/>
    <col min="9" max="9" width="7.28515625" style="6" customWidth="1"/>
    <col min="10" max="10" width="5.5703125" style="6" bestFit="1" customWidth="1"/>
    <col min="11" max="11" width="6.7109375" style="6" bestFit="1" customWidth="1"/>
    <col min="12" max="12" width="5.7109375" style="6" bestFit="1" customWidth="1"/>
    <col min="13" max="13" width="6.85546875" style="6" bestFit="1" customWidth="1"/>
    <col min="14" max="14" width="8.28515625" style="6" bestFit="1" customWidth="1"/>
    <col min="15" max="15" width="9.28515625" style="6" customWidth="1"/>
    <col min="16" max="16" width="9.140625" customWidth="1"/>
    <col min="17" max="17" width="12.7109375" style="6" bestFit="1" customWidth="1"/>
    <col min="18" max="16384" width="9.28515625" style="6"/>
  </cols>
  <sheetData>
    <row r="1" spans="1:18" x14ac:dyDescent="0.3">
      <c r="F1" s="7"/>
      <c r="G1" s="8"/>
      <c r="H1" s="69" t="s">
        <v>0</v>
      </c>
      <c r="I1" s="70"/>
      <c r="J1" s="70"/>
      <c r="K1" s="70"/>
      <c r="L1" s="70"/>
      <c r="M1" s="71"/>
      <c r="N1" s="9"/>
    </row>
    <row r="2" spans="1:18" s="55" customFormat="1" ht="51" thickBot="1" x14ac:dyDescent="0.4">
      <c r="A2" s="55" t="s">
        <v>40</v>
      </c>
      <c r="B2" s="29" t="s">
        <v>66</v>
      </c>
      <c r="C2" s="55" t="s">
        <v>38</v>
      </c>
      <c r="D2" s="55" t="s">
        <v>1</v>
      </c>
      <c r="F2" s="57"/>
      <c r="G2" s="58" t="s">
        <v>2</v>
      </c>
      <c r="H2" s="59" t="s">
        <v>3</v>
      </c>
      <c r="I2" s="60" t="s">
        <v>26</v>
      </c>
      <c r="J2" s="60" t="str">
        <f>"K"&amp;TEXT((1-$H24)*100,"##")&amp;"%"</f>
        <v>K5%</v>
      </c>
      <c r="K2" s="60" t="str">
        <f>"K"&amp;TEXT($H24*100,"##")&amp;"%"</f>
        <v>K95%</v>
      </c>
      <c r="L2" s="60" t="str">
        <f>"Q"&amp;TEXT((1-$H24)*100,"##")&amp;"%"</f>
        <v>Q5%</v>
      </c>
      <c r="M2" s="61" t="str">
        <f>"Q"&amp;TEXT($H24*100,"##")&amp;"%"</f>
        <v>Q95%</v>
      </c>
      <c r="N2" s="61"/>
      <c r="P2" s="56"/>
    </row>
    <row r="3" spans="1:18" x14ac:dyDescent="0.3">
      <c r="A3" s="63">
        <f>'SWMM output'!B6</f>
        <v>25390</v>
      </c>
      <c r="B3" s="65">
        <f>'SWMM output'!D6</f>
        <v>189.09</v>
      </c>
      <c r="C3" s="7">
        <f t="shared" ref="C3:C66" si="0">LOG(B3)</f>
        <v>2.2766685618452773</v>
      </c>
      <c r="D3" s="7">
        <f>(periodofrecord+1)/RANK(C3,LogQ,IF(High_Flow,0,1))</f>
        <v>61</v>
      </c>
      <c r="E3"/>
      <c r="F3" s="7"/>
      <c r="G3" s="10">
        <v>1.5</v>
      </c>
      <c r="H3" s="11">
        <f>(2/$H$30)*(1+$H$30*NORMSINV(IF(High_Flow,G3-1,1)/G3)/6-$H$30^2/36)^3-2/$H$30</f>
        <v>-0.55627832283805612</v>
      </c>
      <c r="I3" s="7">
        <f t="shared" ref="I3:I11" si="1">10^(Xbar+$H$28*H3)</f>
        <v>46.238819112692177</v>
      </c>
      <c r="J3" s="7">
        <f t="shared" ref="J3:J11" si="2">H3-SQRT(H3^2-$H$32*(H3^2-Zc^2/periodofrecord))/$H$32</f>
        <v>-0.78775729798195249</v>
      </c>
      <c r="K3" s="7">
        <f t="shared" ref="K3:K11" si="3">H3+SQRT(H3^2-$H$32*(H3^2-Zc^2/periodofrecord))/$H$32</f>
        <v>-0.32479934769415975</v>
      </c>
      <c r="L3" s="7">
        <f t="shared" ref="L3:L11" si="4">10^(Xbar+$H$28*J3)</f>
        <v>42.369351426988381</v>
      </c>
      <c r="M3" s="66">
        <f t="shared" ref="M3:M11" si="5">10^(Xbar+$H$28*K3)</f>
        <v>50.461673849800498</v>
      </c>
      <c r="N3" s="13"/>
      <c r="Q3" s="54"/>
      <c r="R3" s="7"/>
    </row>
    <row r="4" spans="1:18" x14ac:dyDescent="0.3">
      <c r="A4" s="63">
        <f>'SWMM output'!B7</f>
        <v>23236</v>
      </c>
      <c r="B4" s="65">
        <f>'SWMM output'!D7</f>
        <v>166.08099999999999</v>
      </c>
      <c r="C4" s="7">
        <f t="shared" si="0"/>
        <v>2.2203199511320828</v>
      </c>
      <c r="D4" s="7">
        <f t="shared" ref="D4:D48" si="6">(periodofrecord+1)/RANK(C4,LogQ,IF(High_Flow,0,1))</f>
        <v>30.5</v>
      </c>
      <c r="E4"/>
      <c r="F4" s="7"/>
      <c r="G4" s="14">
        <v>2</v>
      </c>
      <c r="H4" s="11">
        <f t="shared" ref="H4:H11" si="7">(2/$H$30)*(1+$H$30*NORMSINV(IF(High_Flow,G4-1,1)/G4)/6-$H$30^2/36)^3-2/$H$30</f>
        <v>-0.19605888466263854</v>
      </c>
      <c r="I4" s="7">
        <f t="shared" si="1"/>
        <v>52.974985018268384</v>
      </c>
      <c r="J4" s="7">
        <f t="shared" si="2"/>
        <v>-0.4130237194184524</v>
      </c>
      <c r="K4" s="7">
        <f t="shared" si="3"/>
        <v>2.0905950093175335E-2</v>
      </c>
      <c r="L4" s="7">
        <f t="shared" si="4"/>
        <v>48.808534147792969</v>
      </c>
      <c r="M4" s="66">
        <f t="shared" si="5"/>
        <v>57.497097314746078</v>
      </c>
      <c r="N4" s="13"/>
      <c r="Q4" s="54"/>
      <c r="R4" s="7"/>
    </row>
    <row r="5" spans="1:18" x14ac:dyDescent="0.3">
      <c r="A5" s="63">
        <f>'SWMM output'!B8</f>
        <v>18821</v>
      </c>
      <c r="B5" s="65">
        <f>'SWMM output'!D8</f>
        <v>135.40100000000001</v>
      </c>
      <c r="C5" s="7">
        <f t="shared" si="0"/>
        <v>2.1316218718297617</v>
      </c>
      <c r="D5" s="7">
        <f t="shared" si="6"/>
        <v>20.333333333333332</v>
      </c>
      <c r="E5"/>
      <c r="F5" s="7"/>
      <c r="G5" s="14">
        <v>5</v>
      </c>
      <c r="H5" s="11">
        <f t="shared" si="7"/>
        <v>0.72374551520459951</v>
      </c>
      <c r="I5" s="7">
        <f t="shared" si="1"/>
        <v>74.970158747910872</v>
      </c>
      <c r="J5" s="7">
        <f t="shared" si="2"/>
        <v>0.48140101076619918</v>
      </c>
      <c r="K5" s="7">
        <f t="shared" si="3"/>
        <v>0.96609001964299979</v>
      </c>
      <c r="L5" s="7">
        <f t="shared" si="4"/>
        <v>68.415093348131819</v>
      </c>
      <c r="M5" s="66">
        <f t="shared" si="5"/>
        <v>82.153285592797275</v>
      </c>
      <c r="N5" s="13"/>
      <c r="Q5" s="54"/>
      <c r="R5" s="7"/>
    </row>
    <row r="6" spans="1:18" x14ac:dyDescent="0.3">
      <c r="A6" s="63">
        <f>'SWMM output'!B9</f>
        <v>19166</v>
      </c>
      <c r="B6" s="65">
        <f>'SWMM output'!D9</f>
        <v>128.22200000000001</v>
      </c>
      <c r="C6" s="7">
        <f t="shared" si="0"/>
        <v>2.1079625467029905</v>
      </c>
      <c r="D6" s="7">
        <f t="shared" si="6"/>
        <v>15.25</v>
      </c>
      <c r="E6"/>
      <c r="F6" s="7"/>
      <c r="G6" s="14">
        <v>10</v>
      </c>
      <c r="H6" s="11">
        <f t="shared" si="7"/>
        <v>1.3316982844105127</v>
      </c>
      <c r="I6" s="7">
        <f t="shared" si="1"/>
        <v>94.313233616014585</v>
      </c>
      <c r="J6" s="7">
        <f t="shared" si="2"/>
        <v>1.0338008673147703</v>
      </c>
      <c r="K6" s="7">
        <f t="shared" si="3"/>
        <v>1.6295957015062552</v>
      </c>
      <c r="L6" s="7">
        <f t="shared" si="4"/>
        <v>84.280534862737582</v>
      </c>
      <c r="M6" s="66">
        <f t="shared" si="5"/>
        <v>105.54021814877706</v>
      </c>
      <c r="N6" s="13"/>
      <c r="Q6" s="54"/>
      <c r="R6" s="7"/>
    </row>
    <row r="7" spans="1:18" x14ac:dyDescent="0.3">
      <c r="A7" s="63">
        <f>'SWMM output'!B10</f>
        <v>19562</v>
      </c>
      <c r="B7" s="65">
        <f>'SWMM output'!D10</f>
        <v>121.047</v>
      </c>
      <c r="C7" s="7">
        <f t="shared" si="0"/>
        <v>2.0829540304601908</v>
      </c>
      <c r="D7" s="7">
        <f t="shared" si="6"/>
        <v>12.2</v>
      </c>
      <c r="E7"/>
      <c r="F7" s="7"/>
      <c r="G7" s="14">
        <v>25</v>
      </c>
      <c r="H7" s="11">
        <f t="shared" si="7"/>
        <v>2.0866006079731805</v>
      </c>
      <c r="I7" s="7">
        <f t="shared" si="1"/>
        <v>125.41564640282093</v>
      </c>
      <c r="J7" s="7">
        <f t="shared" si="2"/>
        <v>1.698375889854888</v>
      </c>
      <c r="K7" s="7">
        <f t="shared" si="3"/>
        <v>2.474825326091473</v>
      </c>
      <c r="L7" s="7">
        <f t="shared" si="4"/>
        <v>108.3167623302329</v>
      </c>
      <c r="M7" s="66">
        <f t="shared" si="5"/>
        <v>145.21376031055132</v>
      </c>
      <c r="N7" s="13"/>
      <c r="Q7" s="54"/>
      <c r="R7" s="7"/>
    </row>
    <row r="8" spans="1:18" x14ac:dyDescent="0.3">
      <c r="A8" s="63">
        <f>'SWMM output'!B11</f>
        <v>38877</v>
      </c>
      <c r="B8" s="65">
        <f>'SWMM output'!D11</f>
        <v>115.91200000000001</v>
      </c>
      <c r="C8" s="7">
        <f t="shared" si="0"/>
        <v>2.0641283994149058</v>
      </c>
      <c r="D8" s="7">
        <f t="shared" si="6"/>
        <v>10.166666666666666</v>
      </c>
      <c r="E8"/>
      <c r="F8" s="7"/>
      <c r="G8" s="14">
        <v>50</v>
      </c>
      <c r="H8" s="11">
        <f t="shared" si="7"/>
        <v>2.6367159094925756</v>
      </c>
      <c r="I8" s="7">
        <f t="shared" si="1"/>
        <v>154.36629776579773</v>
      </c>
      <c r="J8" s="7">
        <f t="shared" si="2"/>
        <v>2.1750628110413954</v>
      </c>
      <c r="K8" s="7">
        <f t="shared" si="3"/>
        <v>3.0983690079437558</v>
      </c>
      <c r="L8" s="7">
        <f t="shared" si="4"/>
        <v>129.67510396232748</v>
      </c>
      <c r="M8" s="66">
        <f t="shared" si="5"/>
        <v>183.7588955613374</v>
      </c>
      <c r="N8" s="13"/>
      <c r="Q8" s="54"/>
      <c r="R8" s="7"/>
    </row>
    <row r="9" spans="1:18" x14ac:dyDescent="0.3">
      <c r="A9" s="63">
        <f>'SWMM output'!B12</f>
        <v>27499</v>
      </c>
      <c r="B9" s="65">
        <f>'SWMM output'!D12</f>
        <v>102.111</v>
      </c>
      <c r="C9" s="7">
        <f t="shared" si="0"/>
        <v>2.0090725293736438</v>
      </c>
      <c r="D9" s="7">
        <f t="shared" si="6"/>
        <v>8.7142857142857135</v>
      </c>
      <c r="E9"/>
      <c r="F9" s="7"/>
      <c r="G9" s="14">
        <v>100</v>
      </c>
      <c r="H9" s="11">
        <f t="shared" si="7"/>
        <v>3.1756915745106933</v>
      </c>
      <c r="I9" s="7">
        <f t="shared" si="1"/>
        <v>189.2024356638166</v>
      </c>
      <c r="J9" s="7">
        <f t="shared" si="2"/>
        <v>2.6386972485303248</v>
      </c>
      <c r="K9" s="7">
        <f t="shared" si="3"/>
        <v>3.7126859004910617</v>
      </c>
      <c r="L9" s="7">
        <f t="shared" si="4"/>
        <v>154.4818147729894</v>
      </c>
      <c r="M9" s="66">
        <f t="shared" si="5"/>
        <v>231.72670332572875</v>
      </c>
      <c r="N9" s="13"/>
      <c r="Q9" s="54"/>
      <c r="R9" s="7"/>
    </row>
    <row r="10" spans="1:18" x14ac:dyDescent="0.3">
      <c r="A10" s="63">
        <f>'SWMM output'!B13</f>
        <v>36386</v>
      </c>
      <c r="B10" s="65">
        <f>'SWMM output'!D13</f>
        <v>91.873000000000005</v>
      </c>
      <c r="C10" s="7">
        <f t="shared" si="0"/>
        <v>1.9631878979598107</v>
      </c>
      <c r="D10" s="7">
        <f t="shared" si="6"/>
        <v>7.625</v>
      </c>
      <c r="E10"/>
      <c r="F10" s="7"/>
      <c r="G10" s="45">
        <v>200</v>
      </c>
      <c r="H10" s="11">
        <f t="shared" si="7"/>
        <v>3.7071095108167103</v>
      </c>
      <c r="I10" s="46">
        <f t="shared" si="1"/>
        <v>231.23934958671813</v>
      </c>
      <c r="J10" s="46">
        <f t="shared" si="2"/>
        <v>3.093750949400448</v>
      </c>
      <c r="K10" s="46">
        <f t="shared" si="3"/>
        <v>4.3204680722329725</v>
      </c>
      <c r="L10" s="46">
        <f t="shared" si="4"/>
        <v>183.43878393109753</v>
      </c>
      <c r="M10" s="67">
        <f t="shared" si="5"/>
        <v>291.49580939968109</v>
      </c>
      <c r="N10" s="13"/>
      <c r="Q10" s="54"/>
      <c r="R10" s="7"/>
    </row>
    <row r="11" spans="1:18" ht="17.25" thickBot="1" x14ac:dyDescent="0.35">
      <c r="A11" s="63">
        <f>'SWMM output'!B14</f>
        <v>25671</v>
      </c>
      <c r="B11" s="65">
        <f>'SWMM output'!D14</f>
        <v>82.875</v>
      </c>
      <c r="C11" s="7">
        <f t="shared" si="0"/>
        <v>1.9184235414128294</v>
      </c>
      <c r="D11" s="7">
        <f t="shared" si="6"/>
        <v>6.7777777777777777</v>
      </c>
      <c r="E11"/>
      <c r="F11" s="7"/>
      <c r="G11" s="45">
        <v>1000</v>
      </c>
      <c r="H11" s="33">
        <f t="shared" si="7"/>
        <v>4.9236035942142422</v>
      </c>
      <c r="I11" s="47">
        <f t="shared" si="1"/>
        <v>366.03840208080226</v>
      </c>
      <c r="J11" s="47">
        <f t="shared" si="2"/>
        <v>4.1309064175313068</v>
      </c>
      <c r="K11" s="47">
        <f t="shared" si="3"/>
        <v>5.7163007708971776</v>
      </c>
      <c r="L11" s="47">
        <f t="shared" si="4"/>
        <v>271.3628899339086</v>
      </c>
      <c r="M11" s="68">
        <f t="shared" si="5"/>
        <v>493.74515369621514</v>
      </c>
      <c r="N11" s="13"/>
      <c r="Q11" s="54"/>
      <c r="R11" s="7"/>
    </row>
    <row r="12" spans="1:18" x14ac:dyDescent="0.3">
      <c r="A12" s="63">
        <f>'SWMM output'!B15</f>
        <v>21324</v>
      </c>
      <c r="B12" s="65">
        <f>'SWMM output'!D15</f>
        <v>76.956999999999994</v>
      </c>
      <c r="C12" s="7">
        <f t="shared" si="0"/>
        <v>1.8862481293410818</v>
      </c>
      <c r="D12" s="7">
        <f t="shared" si="6"/>
        <v>6.1</v>
      </c>
      <c r="E12"/>
      <c r="F12" s="7"/>
      <c r="G12" s="49" t="s">
        <v>34</v>
      </c>
      <c r="H12" s="50"/>
      <c r="I12" s="51"/>
      <c r="J12" s="46"/>
      <c r="K12" s="46"/>
      <c r="L12" s="52"/>
      <c r="M12" s="52"/>
      <c r="N12" s="52"/>
      <c r="O12" s="52"/>
      <c r="Q12" s="54"/>
      <c r="R12" s="7"/>
    </row>
    <row r="13" spans="1:18" x14ac:dyDescent="0.3">
      <c r="A13" s="63">
        <f>'SWMM output'!B16</f>
        <v>26449</v>
      </c>
      <c r="B13" s="65">
        <f>'SWMM output'!D16</f>
        <v>74.537999999999997</v>
      </c>
      <c r="C13" s="7">
        <f t="shared" si="0"/>
        <v>1.8723777356056841</v>
      </c>
      <c r="D13" s="7">
        <f t="shared" si="6"/>
        <v>5.5454545454545459</v>
      </c>
      <c r="E13"/>
      <c r="F13" s="7"/>
      <c r="J13" s="7"/>
      <c r="K13" s="7"/>
      <c r="Q13" s="54"/>
      <c r="R13" s="7"/>
    </row>
    <row r="14" spans="1:18" x14ac:dyDescent="0.3">
      <c r="A14" s="63">
        <f>'SWMM output'!B17</f>
        <v>28729</v>
      </c>
      <c r="B14" s="65">
        <f>'SWMM output'!D17</f>
        <v>74.355999999999995</v>
      </c>
      <c r="C14" s="7">
        <f t="shared" si="0"/>
        <v>1.8713160187457358</v>
      </c>
      <c r="D14" s="7">
        <f t="shared" si="6"/>
        <v>5.083333333333333</v>
      </c>
      <c r="E14"/>
      <c r="F14" s="7"/>
      <c r="J14" s="7"/>
      <c r="K14" s="7"/>
      <c r="Q14" s="54"/>
      <c r="R14" s="7"/>
    </row>
    <row r="15" spans="1:18" x14ac:dyDescent="0.3">
      <c r="A15" s="63">
        <f>'SWMM output'!B18</f>
        <v>26510</v>
      </c>
      <c r="B15" s="65">
        <f>'SWMM output'!D18</f>
        <v>73.668999999999997</v>
      </c>
      <c r="C15" s="7">
        <f t="shared" si="0"/>
        <v>1.8672847746814145</v>
      </c>
      <c r="D15" s="7">
        <f t="shared" si="6"/>
        <v>4.6923076923076925</v>
      </c>
      <c r="E15"/>
      <c r="F15" s="7"/>
      <c r="J15" s="7"/>
      <c r="K15" s="7"/>
      <c r="Q15" s="12"/>
      <c r="R15" s="7"/>
    </row>
    <row r="16" spans="1:18" x14ac:dyDescent="0.3">
      <c r="A16" s="63">
        <f>'SWMM output'!B19</f>
        <v>21682</v>
      </c>
      <c r="B16" s="65">
        <f>'SWMM output'!D19</f>
        <v>73.195999999999998</v>
      </c>
      <c r="C16" s="7">
        <f t="shared" si="0"/>
        <v>1.8644873484710527</v>
      </c>
      <c r="D16" s="7">
        <f t="shared" si="6"/>
        <v>4.3571428571428568</v>
      </c>
      <c r="E16"/>
      <c r="F16" s="7"/>
      <c r="J16" s="7"/>
      <c r="K16" s="7"/>
      <c r="Q16" s="54"/>
      <c r="R16" s="7"/>
    </row>
    <row r="17" spans="1:18" x14ac:dyDescent="0.3">
      <c r="A17" s="63">
        <f>'SWMM output'!B20</f>
        <v>20308</v>
      </c>
      <c r="B17" s="65">
        <f>'SWMM output'!D20</f>
        <v>72.472999999999999</v>
      </c>
      <c r="C17" s="7">
        <f t="shared" si="0"/>
        <v>1.8601762391915926</v>
      </c>
      <c r="D17" s="7">
        <f t="shared" si="6"/>
        <v>4.0666666666666664</v>
      </c>
      <c r="E17"/>
      <c r="F17" s="7"/>
      <c r="J17" s="7"/>
      <c r="K17" s="7"/>
      <c r="Q17" s="54"/>
      <c r="R17" s="7"/>
    </row>
    <row r="18" spans="1:18" x14ac:dyDescent="0.3">
      <c r="A18" s="63">
        <f>'SWMM output'!B21</f>
        <v>21768</v>
      </c>
      <c r="B18" s="65">
        <f>'SWMM output'!D21</f>
        <v>71.203999999999994</v>
      </c>
      <c r="C18" s="7">
        <f t="shared" si="0"/>
        <v>1.852504391517928</v>
      </c>
      <c r="D18" s="7">
        <f t="shared" si="6"/>
        <v>3.8125</v>
      </c>
      <c r="E18"/>
      <c r="F18" s="7"/>
      <c r="J18" s="7"/>
      <c r="K18" s="7"/>
      <c r="Q18" s="54"/>
      <c r="R18" s="7"/>
    </row>
    <row r="19" spans="1:18" x14ac:dyDescent="0.3">
      <c r="A19" s="63">
        <f>'SWMM output'!B22</f>
        <v>20351</v>
      </c>
      <c r="B19" s="65">
        <f>'SWMM output'!D22</f>
        <v>71.203999999999994</v>
      </c>
      <c r="C19" s="7">
        <f t="shared" si="0"/>
        <v>1.852504391517928</v>
      </c>
      <c r="D19" s="7">
        <f t="shared" si="6"/>
        <v>3.8125</v>
      </c>
      <c r="E19"/>
      <c r="F19" s="7"/>
      <c r="J19" s="7"/>
      <c r="K19" s="7"/>
      <c r="Q19" s="54"/>
      <c r="R19" s="7"/>
    </row>
    <row r="20" spans="1:18" x14ac:dyDescent="0.3">
      <c r="A20" s="63">
        <f>'SWMM output'!B23</f>
        <v>38172</v>
      </c>
      <c r="B20" s="65">
        <f>'SWMM output'!D23</f>
        <v>68.369</v>
      </c>
      <c r="C20" s="7">
        <f t="shared" si="0"/>
        <v>1.8348592277330351</v>
      </c>
      <c r="D20" s="7">
        <f t="shared" si="6"/>
        <v>3.3888888888888888</v>
      </c>
      <c r="E20"/>
      <c r="F20" s="7"/>
      <c r="J20" s="7"/>
      <c r="K20" s="7"/>
      <c r="Q20" s="54"/>
      <c r="R20" s="7"/>
    </row>
    <row r="21" spans="1:18" x14ac:dyDescent="0.3">
      <c r="A21" s="63">
        <f>'SWMM output'!B24</f>
        <v>30485</v>
      </c>
      <c r="B21" s="65">
        <f>'SWMM output'!D24</f>
        <v>67.587999999999994</v>
      </c>
      <c r="C21" s="7">
        <f t="shared" si="0"/>
        <v>1.8298695954031778</v>
      </c>
      <c r="D21" s="7">
        <f t="shared" si="6"/>
        <v>3.2105263157894739</v>
      </c>
      <c r="E21"/>
      <c r="F21" s="7"/>
      <c r="J21" s="7"/>
      <c r="K21" s="7"/>
      <c r="Q21" s="54"/>
      <c r="R21" s="7"/>
    </row>
    <row r="22" spans="1:18" x14ac:dyDescent="0.3">
      <c r="A22" s="63">
        <f>'SWMM output'!B25</f>
        <v>26131</v>
      </c>
      <c r="B22" s="65">
        <f>'SWMM output'!D25</f>
        <v>64.418000000000006</v>
      </c>
      <c r="C22" s="7">
        <f t="shared" si="0"/>
        <v>1.8090072370554313</v>
      </c>
      <c r="D22" s="7">
        <f t="shared" si="6"/>
        <v>3.05</v>
      </c>
      <c r="E22"/>
      <c r="F22" s="7"/>
      <c r="J22" s="7"/>
      <c r="K22" s="7"/>
      <c r="Q22" s="54"/>
      <c r="R22" s="7"/>
    </row>
    <row r="23" spans="1:18" ht="19.5" x14ac:dyDescent="0.4">
      <c r="A23" s="63">
        <f>'SWMM output'!B26</f>
        <v>23145</v>
      </c>
      <c r="B23" s="65">
        <f>'SWMM output'!D26</f>
        <v>62.936999999999998</v>
      </c>
      <c r="C23" s="7">
        <f t="shared" si="0"/>
        <v>1.798906037679564</v>
      </c>
      <c r="D23" s="7">
        <f t="shared" si="6"/>
        <v>2.9047619047619047</v>
      </c>
      <c r="E23"/>
      <c r="F23" s="7"/>
      <c r="G23" s="19" t="s">
        <v>32</v>
      </c>
      <c r="H23" s="42">
        <v>-0.4</v>
      </c>
      <c r="I23" s="5" t="s">
        <v>41</v>
      </c>
      <c r="J23" s="7"/>
      <c r="K23" s="7"/>
      <c r="Q23" s="54"/>
      <c r="R23" s="7"/>
    </row>
    <row r="24" spans="1:18" x14ac:dyDescent="0.3">
      <c r="A24" s="63">
        <f>'SWMM output'!B27</f>
        <v>28013</v>
      </c>
      <c r="B24" s="65">
        <f>'SWMM output'!D27</f>
        <v>62.750999999999998</v>
      </c>
      <c r="C24" s="7">
        <f t="shared" si="0"/>
        <v>1.7976206511255288</v>
      </c>
      <c r="D24" s="7">
        <f t="shared" si="6"/>
        <v>2.7727272727272729</v>
      </c>
      <c r="E24"/>
      <c r="F24" s="7"/>
      <c r="H24" s="31">
        <v>0.95</v>
      </c>
      <c r="I24" s="5" t="s">
        <v>4</v>
      </c>
      <c r="J24" s="7"/>
      <c r="K24" s="7"/>
      <c r="O24" s="48"/>
      <c r="Q24" s="54"/>
      <c r="R24" s="7"/>
    </row>
    <row r="25" spans="1:18" x14ac:dyDescent="0.3">
      <c r="A25" s="63">
        <f>'SWMM output'!B28</f>
        <v>24363</v>
      </c>
      <c r="B25" s="65">
        <f>'SWMM output'!D28</f>
        <v>61.875999999999998</v>
      </c>
      <c r="C25" s="7">
        <f t="shared" si="0"/>
        <v>1.7915222307856249</v>
      </c>
      <c r="D25" s="7">
        <f t="shared" si="6"/>
        <v>2.652173913043478</v>
      </c>
      <c r="E25"/>
      <c r="F25" s="7"/>
      <c r="G25" s="19"/>
      <c r="H25" s="42"/>
      <c r="I25" s="5"/>
      <c r="J25" s="7"/>
      <c r="K25" s="7"/>
      <c r="M25" s="22"/>
      <c r="N25" s="22"/>
      <c r="Q25" s="54"/>
      <c r="R25" s="7"/>
    </row>
    <row r="26" spans="1:18" x14ac:dyDescent="0.3">
      <c r="A26" s="63">
        <f>'SWMM output'!B29</f>
        <v>35311</v>
      </c>
      <c r="B26" s="65">
        <f>'SWMM output'!D29</f>
        <v>61.6</v>
      </c>
      <c r="C26" s="7">
        <f t="shared" si="0"/>
        <v>1.7895807121644254</v>
      </c>
      <c r="D26" s="7">
        <f t="shared" si="6"/>
        <v>2.5416666666666665</v>
      </c>
      <c r="E26"/>
      <c r="F26" s="7"/>
      <c r="G26" s="17" t="s">
        <v>5</v>
      </c>
      <c r="H26" s="6">
        <f>Information!D7-Information!D6+1</f>
        <v>60</v>
      </c>
      <c r="I26" s="25" t="s">
        <v>6</v>
      </c>
      <c r="J26" s="7"/>
      <c r="K26" s="7"/>
      <c r="Q26" s="54"/>
      <c r="R26" s="7"/>
    </row>
    <row r="27" spans="1:18" ht="19.5" x14ac:dyDescent="0.4">
      <c r="A27" s="63">
        <f>'SWMM output'!B30</f>
        <v>25448</v>
      </c>
      <c r="B27" s="65">
        <f>'SWMM output'!D30</f>
        <v>61.115000000000002</v>
      </c>
      <c r="C27" s="7">
        <f t="shared" si="0"/>
        <v>1.7861478160971753</v>
      </c>
      <c r="D27" s="7">
        <f t="shared" si="6"/>
        <v>2.44</v>
      </c>
      <c r="E27"/>
      <c r="F27" s="7"/>
      <c r="G27" s="17" t="s">
        <v>24</v>
      </c>
      <c r="H27" s="18">
        <f>AVERAGE(LogQ)</f>
        <v>1.7562180339364748</v>
      </c>
      <c r="I27" s="5" t="s">
        <v>7</v>
      </c>
      <c r="J27" s="21"/>
      <c r="K27" s="21"/>
      <c r="L27" s="22"/>
      <c r="Q27" s="54"/>
      <c r="R27" s="7"/>
    </row>
    <row r="28" spans="1:18" x14ac:dyDescent="0.3">
      <c r="A28" s="63">
        <f>'SWMM output'!B31</f>
        <v>39688</v>
      </c>
      <c r="B28" s="65">
        <f>'SWMM output'!D31</f>
        <v>60.307000000000002</v>
      </c>
      <c r="C28" s="7">
        <f t="shared" si="0"/>
        <v>1.7803677248255965</v>
      </c>
      <c r="D28" s="7">
        <f t="shared" si="6"/>
        <v>2.3461538461538463</v>
      </c>
      <c r="E28"/>
      <c r="F28" s="7"/>
      <c r="G28" s="17" t="s">
        <v>8</v>
      </c>
      <c r="H28" s="18">
        <f>STDEV(LogQ)</f>
        <v>0.16396702159531484</v>
      </c>
      <c r="I28" s="5" t="s">
        <v>9</v>
      </c>
      <c r="J28" s="7"/>
      <c r="K28" s="7"/>
      <c r="Q28" s="54"/>
      <c r="R28" s="7"/>
    </row>
    <row r="29" spans="1:18" ht="19.5" x14ac:dyDescent="0.4">
      <c r="A29" s="63">
        <f>'SWMM output'!B32</f>
        <v>19208</v>
      </c>
      <c r="B29" s="65">
        <f>'SWMM output'!D32</f>
        <v>59.671999999999997</v>
      </c>
      <c r="C29" s="7">
        <f t="shared" si="0"/>
        <v>1.7757705941438733</v>
      </c>
      <c r="D29" s="7">
        <f t="shared" si="6"/>
        <v>2.2592592592592591</v>
      </c>
      <c r="E29"/>
      <c r="F29" s="7"/>
      <c r="G29" s="19" t="s">
        <v>31</v>
      </c>
      <c r="H29" s="20">
        <f>SKEW(LogQ)</f>
        <v>1.226944659558556</v>
      </c>
      <c r="I29" s="5" t="s">
        <v>29</v>
      </c>
      <c r="Q29" s="54"/>
      <c r="R29" s="7"/>
    </row>
    <row r="30" spans="1:18" x14ac:dyDescent="0.3">
      <c r="A30" s="63">
        <f>'SWMM output'!B33</f>
        <v>22427</v>
      </c>
      <c r="B30" s="65">
        <f>'SWMM output'!D33</f>
        <v>57.927</v>
      </c>
      <c r="C30" s="7">
        <f t="shared" si="0"/>
        <v>1.7628810372651049</v>
      </c>
      <c r="D30" s="7">
        <f t="shared" si="6"/>
        <v>2.1785714285714284</v>
      </c>
      <c r="E30"/>
      <c r="F30" s="7"/>
      <c r="G30" s="19" t="s">
        <v>10</v>
      </c>
      <c r="H30" s="18">
        <f>IF(H34=2,H23,H29)</f>
        <v>1.226944659558556</v>
      </c>
      <c r="I30" s="5" t="s">
        <v>30</v>
      </c>
      <c r="J30" s="7"/>
      <c r="K30" s="7"/>
      <c r="Q30" s="54"/>
      <c r="R30" s="7"/>
    </row>
    <row r="31" spans="1:18" ht="19.5" x14ac:dyDescent="0.4">
      <c r="A31" s="63">
        <f>'SWMM output'!B34</f>
        <v>28313</v>
      </c>
      <c r="B31" s="65">
        <f>'SWMM output'!D34</f>
        <v>57.265999999999998</v>
      </c>
      <c r="C31" s="7">
        <f t="shared" si="0"/>
        <v>1.7578968489314419</v>
      </c>
      <c r="D31" s="7">
        <f t="shared" si="6"/>
        <v>2.103448275862069</v>
      </c>
      <c r="E31"/>
      <c r="F31" s="7"/>
      <c r="G31" s="17" t="s">
        <v>25</v>
      </c>
      <c r="H31" s="23">
        <f>NORMINV(H24,0,1)</f>
        <v>1.6448536269514715</v>
      </c>
      <c r="I31" s="5" t="s">
        <v>11</v>
      </c>
      <c r="J31" s="7"/>
      <c r="K31" s="7"/>
      <c r="Q31" s="54"/>
      <c r="R31" s="7"/>
    </row>
    <row r="32" spans="1:18" x14ac:dyDescent="0.3">
      <c r="A32" s="63">
        <f>'SWMM output'!B35</f>
        <v>36656</v>
      </c>
      <c r="B32" s="65">
        <f>'SWMM output'!D35</f>
        <v>56.215000000000003</v>
      </c>
      <c r="C32" s="7">
        <f t="shared" si="0"/>
        <v>1.7498522150000482</v>
      </c>
      <c r="D32" s="7">
        <f t="shared" si="6"/>
        <v>2.0333333333333332</v>
      </c>
      <c r="E32"/>
      <c r="F32" s="7"/>
      <c r="G32" s="17" t="s">
        <v>12</v>
      </c>
      <c r="H32" s="23">
        <f>1-Zc^2/(2*(periodofrecord-1))</f>
        <v>0.9770716656432592</v>
      </c>
      <c r="J32" s="7"/>
      <c r="K32" s="7"/>
      <c r="Q32" s="54"/>
      <c r="R32" s="7"/>
    </row>
    <row r="33" spans="1:18" x14ac:dyDescent="0.3">
      <c r="A33" s="63">
        <f>'SWMM output'!B36</f>
        <v>24641</v>
      </c>
      <c r="B33" s="65">
        <f>'SWMM output'!D36</f>
        <v>55.664999999999999</v>
      </c>
      <c r="C33" s="7">
        <f t="shared" si="0"/>
        <v>1.7455822134044643</v>
      </c>
      <c r="D33" s="7">
        <f t="shared" si="6"/>
        <v>1.967741935483871</v>
      </c>
      <c r="E33"/>
      <c r="F33" s="7"/>
      <c r="K33" s="7"/>
      <c r="Q33" s="54"/>
      <c r="R33" s="7"/>
    </row>
    <row r="34" spans="1:18" x14ac:dyDescent="0.3">
      <c r="A34" s="63">
        <f>'SWMM output'!B37</f>
        <v>23889</v>
      </c>
      <c r="B34" s="65">
        <f>'SWMM output'!D37</f>
        <v>55.213999999999999</v>
      </c>
      <c r="C34" s="7">
        <f t="shared" si="0"/>
        <v>1.7420492109148318</v>
      </c>
      <c r="D34" s="7">
        <f t="shared" si="6"/>
        <v>1.90625</v>
      </c>
      <c r="E34"/>
      <c r="F34" s="7"/>
      <c r="H34" s="6">
        <v>1</v>
      </c>
      <c r="I34" s="16" t="s">
        <v>33</v>
      </c>
      <c r="J34" s="7"/>
      <c r="K34" s="7"/>
      <c r="Q34" s="54"/>
      <c r="R34" s="7"/>
    </row>
    <row r="35" spans="1:18" x14ac:dyDescent="0.3">
      <c r="A35" s="63">
        <f>'SWMM output'!B38</f>
        <v>35575</v>
      </c>
      <c r="B35" s="65">
        <f>'SWMM output'!D38</f>
        <v>55.073</v>
      </c>
      <c r="C35" s="7">
        <f t="shared" si="0"/>
        <v>1.7409387345157656</v>
      </c>
      <c r="D35" s="7">
        <f t="shared" si="6"/>
        <v>1.8484848484848484</v>
      </c>
      <c r="E35"/>
      <c r="F35" s="7"/>
      <c r="I35" s="16"/>
      <c r="J35" s="7"/>
      <c r="K35" s="7"/>
      <c r="Q35" s="54"/>
      <c r="R35" s="7"/>
    </row>
    <row r="36" spans="1:18" x14ac:dyDescent="0.3">
      <c r="A36" s="63">
        <f>'SWMM output'!B39</f>
        <v>32627</v>
      </c>
      <c r="B36" s="65">
        <f>'SWMM output'!D39</f>
        <v>53.784999999999997</v>
      </c>
      <c r="C36" s="7">
        <f t="shared" si="0"/>
        <v>1.7306611729611652</v>
      </c>
      <c r="D36" s="7">
        <f t="shared" si="6"/>
        <v>1.7941176470588236</v>
      </c>
      <c r="E36"/>
      <c r="F36" s="7"/>
      <c r="I36" s="16"/>
      <c r="J36" s="7"/>
      <c r="K36" s="7"/>
      <c r="Q36" s="54"/>
      <c r="R36" s="7"/>
    </row>
    <row r="37" spans="1:18" x14ac:dyDescent="0.3">
      <c r="A37" s="63">
        <f>'SWMM output'!B40</f>
        <v>39576</v>
      </c>
      <c r="B37" s="65">
        <f>'SWMM output'!D40</f>
        <v>52.326000000000001</v>
      </c>
      <c r="C37" s="7">
        <f t="shared" si="0"/>
        <v>1.7187175368737337</v>
      </c>
      <c r="D37" s="7">
        <f t="shared" si="6"/>
        <v>1.7428571428571429</v>
      </c>
      <c r="E37"/>
      <c r="F37" s="7"/>
      <c r="H37" s="15"/>
      <c r="I37" s="16"/>
      <c r="J37" s="7"/>
      <c r="K37" s="7"/>
      <c r="Q37" s="54"/>
      <c r="R37" s="7"/>
    </row>
    <row r="38" spans="1:18" x14ac:dyDescent="0.3">
      <c r="A38" s="63">
        <f>'SWMM output'!B41</f>
        <v>19396</v>
      </c>
      <c r="B38" s="65">
        <f>'SWMM output'!D41</f>
        <v>51.576000000000001</v>
      </c>
      <c r="C38" s="7">
        <f t="shared" si="0"/>
        <v>1.7124476572030494</v>
      </c>
      <c r="D38" s="7">
        <f t="shared" si="6"/>
        <v>1.6944444444444444</v>
      </c>
      <c r="E38"/>
      <c r="F38" s="7"/>
      <c r="G38" s="32"/>
      <c r="H38" s="7"/>
      <c r="I38" s="41"/>
      <c r="J38" s="7"/>
      <c r="K38" s="7"/>
      <c r="M38" s="7"/>
      <c r="Q38" s="54"/>
      <c r="R38" s="7"/>
    </row>
    <row r="39" spans="1:18" x14ac:dyDescent="0.3">
      <c r="A39" s="63">
        <f>'SWMM output'!B42</f>
        <v>32260</v>
      </c>
      <c r="B39" s="65">
        <f>'SWMM output'!D42</f>
        <v>51.313000000000002</v>
      </c>
      <c r="C39" s="7">
        <f t="shared" si="0"/>
        <v>1.7102274063014307</v>
      </c>
      <c r="D39" s="7">
        <f t="shared" si="6"/>
        <v>1.6486486486486487</v>
      </c>
      <c r="E39"/>
      <c r="F39" s="7"/>
      <c r="G39" s="32"/>
      <c r="I39" s="41"/>
      <c r="K39" s="7"/>
      <c r="M39" s="7"/>
      <c r="N39" s="7"/>
      <c r="O39" s="7"/>
      <c r="P39" s="7"/>
      <c r="Q39" s="54"/>
      <c r="R39" s="7"/>
    </row>
    <row r="40" spans="1:18" x14ac:dyDescent="0.3">
      <c r="A40" s="63">
        <f>'SWMM output'!B43</f>
        <v>26889</v>
      </c>
      <c r="B40" s="65">
        <f>'SWMM output'!D43</f>
        <v>50.564</v>
      </c>
      <c r="C40" s="7">
        <f t="shared" si="0"/>
        <v>1.7038414226559297</v>
      </c>
      <c r="D40" s="7">
        <f t="shared" si="6"/>
        <v>1.6052631578947369</v>
      </c>
      <c r="E40"/>
      <c r="F40" s="7"/>
      <c r="G40" s="32"/>
      <c r="I40" s="42"/>
      <c r="K40" s="7"/>
      <c r="P40" s="6"/>
      <c r="Q40" s="54"/>
      <c r="R40" s="7"/>
    </row>
    <row r="41" spans="1:18" x14ac:dyDescent="0.3">
      <c r="A41" s="63">
        <f>'SWMM output'!B44</f>
        <v>33090</v>
      </c>
      <c r="B41" s="65">
        <f>'SWMM output'!D44</f>
        <v>50.328000000000003</v>
      </c>
      <c r="C41" s="7">
        <f t="shared" si="0"/>
        <v>1.70180967217695</v>
      </c>
      <c r="D41" s="7">
        <f t="shared" si="6"/>
        <v>1.5641025641025641</v>
      </c>
      <c r="E41"/>
      <c r="F41" s="7"/>
      <c r="H41" s="15"/>
      <c r="I41" s="16"/>
      <c r="J41" s="7"/>
      <c r="K41" s="7"/>
      <c r="N41" s="7"/>
      <c r="O41" s="7"/>
      <c r="P41" s="7"/>
      <c r="Q41" s="54"/>
      <c r="R41" s="7"/>
    </row>
    <row r="42" spans="1:18" x14ac:dyDescent="0.3">
      <c r="A42" s="63">
        <f>'SWMM output'!B45</f>
        <v>31969</v>
      </c>
      <c r="B42" s="65">
        <f>'SWMM output'!D45</f>
        <v>46.991999999999997</v>
      </c>
      <c r="C42" s="7">
        <f t="shared" si="0"/>
        <v>1.6720239291787251</v>
      </c>
      <c r="D42" s="7">
        <f t="shared" si="6"/>
        <v>1.5249999999999999</v>
      </c>
      <c r="E42"/>
      <c r="F42" s="7"/>
      <c r="H42" s="15"/>
      <c r="I42" s="16"/>
      <c r="J42" s="7"/>
      <c r="K42" s="7"/>
      <c r="Q42" s="54"/>
      <c r="R42" s="46"/>
    </row>
    <row r="43" spans="1:18" x14ac:dyDescent="0.3">
      <c r="A43" s="63">
        <f>'SWMM output'!B46</f>
        <v>38160</v>
      </c>
      <c r="B43" s="65">
        <f>'SWMM output'!D46</f>
        <v>46.624000000000002</v>
      </c>
      <c r="C43" s="7">
        <f t="shared" si="0"/>
        <v>1.6686095300898962</v>
      </c>
      <c r="D43" s="7">
        <f t="shared" si="6"/>
        <v>1.4878048780487805</v>
      </c>
      <c r="E43"/>
      <c r="F43" s="7"/>
      <c r="J43" s="7"/>
      <c r="K43" s="7"/>
      <c r="Q43" s="54"/>
      <c r="R43" s="7"/>
    </row>
    <row r="44" spans="1:18" x14ac:dyDescent="0.3">
      <c r="A44" s="63">
        <f>'SWMM output'!B47</f>
        <v>39599</v>
      </c>
      <c r="B44" s="65">
        <f>'SWMM output'!D47</f>
        <v>46.591999999999999</v>
      </c>
      <c r="C44" s="7">
        <f t="shared" si="0"/>
        <v>1.6683113532969243</v>
      </c>
      <c r="D44" s="7">
        <f t="shared" si="6"/>
        <v>1.4523809523809523</v>
      </c>
      <c r="E44"/>
      <c r="F44" s="7"/>
      <c r="I44" s="16"/>
      <c r="J44" s="7"/>
      <c r="K44" s="7"/>
      <c r="Q44" s="54"/>
      <c r="R44" s="7"/>
    </row>
    <row r="45" spans="1:18" x14ac:dyDescent="0.3">
      <c r="A45" s="63">
        <f>'SWMM output'!B48</f>
        <v>39292</v>
      </c>
      <c r="B45" s="65">
        <f>'SWMM output'!D48</f>
        <v>46.588999999999999</v>
      </c>
      <c r="C45" s="7">
        <f t="shared" si="0"/>
        <v>1.6682833887237569</v>
      </c>
      <c r="D45" s="7">
        <f t="shared" si="6"/>
        <v>1.4186046511627908</v>
      </c>
      <c r="E45"/>
      <c r="F45" s="7"/>
      <c r="I45" s="16"/>
      <c r="J45" s="7"/>
      <c r="K45" s="7"/>
      <c r="Q45" s="54"/>
      <c r="R45" s="7"/>
    </row>
    <row r="46" spans="1:18" x14ac:dyDescent="0.3">
      <c r="A46" s="63">
        <f>'SWMM output'!B49</f>
        <v>31277</v>
      </c>
      <c r="B46" s="65">
        <f>'SWMM output'!D49</f>
        <v>45.938000000000002</v>
      </c>
      <c r="C46" s="7">
        <f t="shared" si="0"/>
        <v>1.6621720834173142</v>
      </c>
      <c r="D46" s="7">
        <f t="shared" si="6"/>
        <v>1.3863636363636365</v>
      </c>
      <c r="E46"/>
      <c r="F46" s="7"/>
      <c r="J46" s="7"/>
      <c r="K46" s="7"/>
      <c r="Q46" s="54"/>
      <c r="R46" s="7"/>
    </row>
    <row r="47" spans="1:18" x14ac:dyDescent="0.3">
      <c r="A47" s="63">
        <f>'SWMM output'!B50</f>
        <v>31575</v>
      </c>
      <c r="B47" s="65">
        <f>'SWMM output'!D50</f>
        <v>45.915999999999997</v>
      </c>
      <c r="C47" s="7">
        <f t="shared" si="0"/>
        <v>1.6619640472123678</v>
      </c>
      <c r="D47" s="7">
        <f t="shared" si="6"/>
        <v>1.3555555555555556</v>
      </c>
      <c r="E47"/>
      <c r="F47" s="7"/>
      <c r="H47" s="15"/>
      <c r="I47" s="16"/>
      <c r="J47" s="7"/>
      <c r="K47" s="7"/>
      <c r="Q47" s="54"/>
      <c r="R47" s="7"/>
    </row>
    <row r="48" spans="1:18" x14ac:dyDescent="0.3">
      <c r="A48" s="63">
        <f>'SWMM output'!B51</f>
        <v>19607</v>
      </c>
      <c r="B48" s="65">
        <f>'SWMM output'!D51</f>
        <v>45.832000000000001</v>
      </c>
      <c r="C48" s="7">
        <f t="shared" si="0"/>
        <v>1.6611688092415562</v>
      </c>
      <c r="D48" s="7">
        <f t="shared" si="6"/>
        <v>1.326086956521739</v>
      </c>
      <c r="E48"/>
      <c r="F48" s="7"/>
      <c r="H48" s="15"/>
      <c r="I48" s="16"/>
      <c r="J48" s="7"/>
      <c r="K48" s="7"/>
      <c r="Q48" s="54"/>
      <c r="R48" s="7"/>
    </row>
    <row r="49" spans="1:18" x14ac:dyDescent="0.3">
      <c r="A49" s="63">
        <f>'SWMM output'!B52</f>
        <v>28695</v>
      </c>
      <c r="B49" s="65">
        <f>'SWMM output'!D52</f>
        <v>45.103999999999999</v>
      </c>
      <c r="C49" s="7">
        <f t="shared" si="0"/>
        <v>1.654215058527527</v>
      </c>
      <c r="D49" s="7">
        <f t="shared" ref="D49:D70" si="8">(periodofrecord+1)/RANK(C49,LogQ,IF(High_Flow,0,1))</f>
        <v>1.2978723404255319</v>
      </c>
      <c r="E49"/>
      <c r="F49" s="7"/>
      <c r="H49" s="15"/>
      <c r="I49" s="16"/>
      <c r="J49" s="7"/>
      <c r="K49" s="7"/>
      <c r="Q49" s="54"/>
      <c r="R49" s="7"/>
    </row>
    <row r="50" spans="1:18" x14ac:dyDescent="0.3">
      <c r="A50" s="63">
        <f>'SWMM output'!B53</f>
        <v>34286</v>
      </c>
      <c r="B50" s="65">
        <f>'SWMM output'!D53</f>
        <v>44.381</v>
      </c>
      <c r="C50" s="7">
        <f t="shared" si="0"/>
        <v>1.6471970836010159</v>
      </c>
      <c r="D50" s="7">
        <f t="shared" si="8"/>
        <v>1.2708333333333333</v>
      </c>
      <c r="E50"/>
      <c r="F50" s="7"/>
      <c r="H50" s="15"/>
      <c r="I50" s="24"/>
      <c r="J50" s="7"/>
      <c r="K50" s="7"/>
      <c r="Q50" s="54"/>
      <c r="R50" s="7"/>
    </row>
    <row r="51" spans="1:18" x14ac:dyDescent="0.3">
      <c r="A51" s="63">
        <f>'SWMM output'!B54</f>
        <v>30090</v>
      </c>
      <c r="B51" s="65">
        <f>'SWMM output'!D54</f>
        <v>44.061999999999998</v>
      </c>
      <c r="C51" s="7">
        <f t="shared" si="0"/>
        <v>1.6440642061431787</v>
      </c>
      <c r="D51" s="7">
        <f t="shared" si="8"/>
        <v>1.2448979591836735</v>
      </c>
      <c r="E51"/>
      <c r="F51" s="7"/>
      <c r="H51" s="15"/>
      <c r="I51" s="24"/>
      <c r="J51" s="7"/>
      <c r="K51" s="7"/>
      <c r="Q51" s="54"/>
      <c r="R51" s="7"/>
    </row>
    <row r="52" spans="1:18" x14ac:dyDescent="0.3">
      <c r="A52" s="63">
        <f>'SWMM output'!B55</f>
        <v>33150</v>
      </c>
      <c r="B52" s="65">
        <f>'SWMM output'!D55</f>
        <v>43.564999999999998</v>
      </c>
      <c r="C52" s="7">
        <f t="shared" si="0"/>
        <v>1.6391377183700937</v>
      </c>
      <c r="D52" s="7">
        <f t="shared" si="8"/>
        <v>1.22</v>
      </c>
      <c r="E52"/>
      <c r="F52" s="7"/>
      <c r="H52" s="15"/>
      <c r="I52" s="24"/>
      <c r="J52" s="7"/>
      <c r="K52" s="7"/>
      <c r="Q52" s="54"/>
      <c r="R52" s="7"/>
    </row>
    <row r="53" spans="1:18" x14ac:dyDescent="0.3">
      <c r="A53" s="63">
        <f>'SWMM output'!B56</f>
        <v>27358</v>
      </c>
      <c r="B53" s="65">
        <f>'SWMM output'!D56</f>
        <v>43.33</v>
      </c>
      <c r="C53" s="7">
        <f t="shared" si="0"/>
        <v>1.6367886890343748</v>
      </c>
      <c r="D53" s="7">
        <f t="shared" si="8"/>
        <v>1.196078431372549</v>
      </c>
      <c r="E53"/>
      <c r="F53" s="7"/>
      <c r="H53" s="15"/>
      <c r="I53" s="24"/>
      <c r="Q53" s="54"/>
      <c r="R53" s="7"/>
    </row>
    <row r="54" spans="1:18" x14ac:dyDescent="0.3">
      <c r="A54" s="63">
        <f>'SWMM output'!B57</f>
        <v>38258</v>
      </c>
      <c r="B54" s="65">
        <f>'SWMM output'!D57</f>
        <v>43.295000000000002</v>
      </c>
      <c r="C54" s="7">
        <f t="shared" si="0"/>
        <v>1.6364377439793962</v>
      </c>
      <c r="D54" s="7">
        <f t="shared" si="8"/>
        <v>1.1730769230769231</v>
      </c>
      <c r="E54"/>
      <c r="F54" s="7"/>
      <c r="H54" s="15"/>
      <c r="I54" s="24"/>
      <c r="J54" s="25"/>
      <c r="Q54" s="54"/>
      <c r="R54" s="7"/>
    </row>
    <row r="55" spans="1:18" x14ac:dyDescent="0.3">
      <c r="A55" s="63">
        <f>'SWMM output'!B58</f>
        <v>19054</v>
      </c>
      <c r="B55" s="65">
        <f>'SWMM output'!D58</f>
        <v>41.688000000000002</v>
      </c>
      <c r="C55" s="7">
        <f t="shared" si="0"/>
        <v>1.6200110601587048</v>
      </c>
      <c r="D55" s="7">
        <f t="shared" si="8"/>
        <v>1.1509433962264151</v>
      </c>
      <c r="E55"/>
      <c r="F55" s="7"/>
      <c r="H55" s="15"/>
      <c r="I55" s="24"/>
      <c r="J55" s="5"/>
      <c r="K55" s="23"/>
      <c r="Q55" s="54"/>
      <c r="R55" s="7"/>
    </row>
    <row r="56" spans="1:18" x14ac:dyDescent="0.3">
      <c r="A56" s="63">
        <f>'SWMM output'!B59</f>
        <v>31312</v>
      </c>
      <c r="B56" s="65">
        <f>'SWMM output'!D59</f>
        <v>41.070999999999998</v>
      </c>
      <c r="C56" s="7">
        <f t="shared" si="0"/>
        <v>1.6135352772192415</v>
      </c>
      <c r="D56" s="7">
        <f t="shared" si="8"/>
        <v>1.1296296296296295</v>
      </c>
      <c r="E56"/>
      <c r="F56" s="7"/>
      <c r="H56" s="15"/>
      <c r="I56" s="24"/>
      <c r="J56" s="5"/>
      <c r="K56" s="28"/>
      <c r="Q56" s="54"/>
      <c r="R56" s="7"/>
    </row>
    <row r="57" spans="1:18" x14ac:dyDescent="0.3">
      <c r="A57" s="63">
        <f>'SWMM output'!B60</f>
        <v>27239</v>
      </c>
      <c r="B57" s="65">
        <f>'SWMM output'!D60</f>
        <v>40.811</v>
      </c>
      <c r="C57" s="7">
        <f t="shared" si="0"/>
        <v>1.6107772365071855</v>
      </c>
      <c r="D57" s="7">
        <f t="shared" si="8"/>
        <v>1.1090909090909091</v>
      </c>
      <c r="E57"/>
      <c r="F57" s="7"/>
      <c r="H57" s="15"/>
      <c r="I57" s="24"/>
      <c r="J57" s="5"/>
      <c r="Q57" s="54"/>
      <c r="R57" s="7"/>
    </row>
    <row r="58" spans="1:18" x14ac:dyDescent="0.3">
      <c r="A58" s="63">
        <f>'SWMM output'!B61</f>
        <v>37650</v>
      </c>
      <c r="B58" s="65">
        <f>'SWMM output'!D61</f>
        <v>40.08</v>
      </c>
      <c r="C58" s="7">
        <f t="shared" si="0"/>
        <v>1.6029277128591892</v>
      </c>
      <c r="D58" s="7">
        <f t="shared" si="8"/>
        <v>1.0892857142857142</v>
      </c>
      <c r="E58"/>
      <c r="F58" s="7"/>
      <c r="H58" s="26"/>
      <c r="I58" s="27"/>
      <c r="Q58" s="54"/>
      <c r="R58" s="7"/>
    </row>
    <row r="59" spans="1:18" x14ac:dyDescent="0.3">
      <c r="A59" s="63">
        <f>'SWMM output'!B62</f>
        <v>34901</v>
      </c>
      <c r="B59" s="65">
        <f>'SWMM output'!D62</f>
        <v>39.667999999999999</v>
      </c>
      <c r="C59" s="7">
        <f t="shared" si="0"/>
        <v>1.5984403045613724</v>
      </c>
      <c r="D59" s="7">
        <f t="shared" si="8"/>
        <v>1.0701754385964912</v>
      </c>
      <c r="E59"/>
      <c r="F59" s="7"/>
      <c r="J59" s="29"/>
    </row>
    <row r="60" spans="1:18" x14ac:dyDescent="0.3">
      <c r="A60" s="63">
        <f>'SWMM output'!B63</f>
        <v>24943</v>
      </c>
      <c r="B60" s="65">
        <f>'SWMM output'!D63</f>
        <v>39.567999999999998</v>
      </c>
      <c r="C60" s="7">
        <f t="shared" si="0"/>
        <v>1.5973440990172221</v>
      </c>
      <c r="D60" s="7">
        <f t="shared" si="8"/>
        <v>1.0517241379310345</v>
      </c>
      <c r="E60"/>
      <c r="F60" s="7"/>
      <c r="I60" s="18"/>
      <c r="J60" s="29"/>
    </row>
    <row r="61" spans="1:18" x14ac:dyDescent="0.3">
      <c r="A61" s="63">
        <f>'SWMM output'!B64</f>
        <v>32764</v>
      </c>
      <c r="B61" s="65">
        <f>'SWMM output'!D64</f>
        <v>39.414999999999999</v>
      </c>
      <c r="C61" s="7">
        <f t="shared" si="0"/>
        <v>1.5956615308989028</v>
      </c>
      <c r="D61" s="7">
        <f t="shared" si="8"/>
        <v>1.0338983050847457</v>
      </c>
      <c r="E61"/>
      <c r="F61" s="7"/>
      <c r="I61" s="18"/>
      <c r="J61" s="12"/>
    </row>
    <row r="62" spans="1:18" x14ac:dyDescent="0.3">
      <c r="A62" s="63">
        <f>'SWMM output'!B65</f>
        <v>25038</v>
      </c>
      <c r="B62" s="65">
        <f>'SWMM output'!D65</f>
        <v>38.781999999999996</v>
      </c>
      <c r="C62" s="7">
        <f t="shared" si="0"/>
        <v>1.5886302020239325</v>
      </c>
      <c r="D62" s="7">
        <f t="shared" si="8"/>
        <v>1.0166666666666666</v>
      </c>
      <c r="E62"/>
      <c r="F62" s="7"/>
      <c r="I62" s="18"/>
      <c r="J62" s="12"/>
    </row>
    <row r="63" spans="1:18" x14ac:dyDescent="0.3">
      <c r="A63" s="63">
        <f>'SWMM output'!B66</f>
        <v>40447</v>
      </c>
      <c r="B63" s="65">
        <f>'SWMM output'!D66</f>
        <v>38.771000000000001</v>
      </c>
      <c r="C63" s="7">
        <f t="shared" si="0"/>
        <v>1.5885070026806971</v>
      </c>
      <c r="D63" s="7">
        <f t="shared" si="8"/>
        <v>1</v>
      </c>
      <c r="E63"/>
      <c r="F63" s="7"/>
      <c r="I63" s="18"/>
      <c r="J63" s="12"/>
    </row>
    <row r="64" spans="1:18" x14ac:dyDescent="0.3">
      <c r="A64" s="63">
        <f>'SWMM output'!B67</f>
        <v>37030</v>
      </c>
      <c r="B64" s="65">
        <f>'SWMM output'!D67</f>
        <v>38.701000000000001</v>
      </c>
      <c r="C64" s="7">
        <f t="shared" si="0"/>
        <v>1.5877221869535616</v>
      </c>
      <c r="D64" s="7">
        <f t="shared" si="8"/>
        <v>0.9838709677419355</v>
      </c>
      <c r="E64"/>
      <c r="F64" s="7"/>
      <c r="H64" s="29"/>
      <c r="I64" s="30"/>
      <c r="J64" s="12"/>
    </row>
    <row r="65" spans="1:10" x14ac:dyDescent="0.3">
      <c r="A65" s="63">
        <f>'SWMM output'!B68</f>
        <v>34951</v>
      </c>
      <c r="B65" s="65">
        <f>'SWMM output'!D68</f>
        <v>38.322000000000003</v>
      </c>
      <c r="C65" s="7">
        <f t="shared" si="0"/>
        <v>1.5834481665416287</v>
      </c>
      <c r="D65" s="7">
        <f t="shared" si="8"/>
        <v>0.96825396825396826</v>
      </c>
      <c r="E65"/>
      <c r="F65" s="7"/>
      <c r="H65" s="29"/>
      <c r="I65" s="29"/>
      <c r="J65" s="12"/>
    </row>
    <row r="66" spans="1:10" x14ac:dyDescent="0.3">
      <c r="A66" s="63">
        <f>'SWMM output'!B69</f>
        <v>31932</v>
      </c>
      <c r="B66" s="65">
        <f>'SWMM output'!D69</f>
        <v>37.902000000000001</v>
      </c>
      <c r="C66" s="7">
        <f t="shared" si="0"/>
        <v>1.5786621272780117</v>
      </c>
      <c r="D66" s="7">
        <f t="shared" si="8"/>
        <v>0.953125</v>
      </c>
      <c r="E66"/>
      <c r="F66" s="7"/>
      <c r="H66" s="12"/>
      <c r="I66" s="23"/>
      <c r="J66" s="12"/>
    </row>
    <row r="67" spans="1:10" x14ac:dyDescent="0.3">
      <c r="A67" s="63">
        <f>'SWMM output'!B70</f>
        <v>33799</v>
      </c>
      <c r="B67" s="65">
        <f>'SWMM output'!D70</f>
        <v>37.468000000000004</v>
      </c>
      <c r="C67" s="7">
        <f>LOG(B67)</f>
        <v>1.5736605115580213</v>
      </c>
      <c r="D67" s="7">
        <f t="shared" si="8"/>
        <v>0.93846153846153846</v>
      </c>
      <c r="E67"/>
      <c r="F67" s="7"/>
      <c r="I67" s="23"/>
      <c r="J67" s="12"/>
    </row>
    <row r="68" spans="1:10" x14ac:dyDescent="0.3">
      <c r="A68" s="63">
        <f>'SWMM output'!B71</f>
        <v>34501</v>
      </c>
      <c r="B68" s="65">
        <f>'SWMM output'!D71</f>
        <v>37.106000000000002</v>
      </c>
      <c r="C68" s="7">
        <f>LOG(B68)</f>
        <v>1.5694441402405235</v>
      </c>
      <c r="D68" s="7">
        <f t="shared" si="8"/>
        <v>0.9242424242424242</v>
      </c>
      <c r="E68"/>
      <c r="I68" s="23"/>
      <c r="J68" s="12"/>
    </row>
    <row r="69" spans="1:10" x14ac:dyDescent="0.3">
      <c r="A69" s="63">
        <f>'SWMM output'!B72</f>
        <v>36325</v>
      </c>
      <c r="B69" s="65">
        <f>'SWMM output'!D72</f>
        <v>36.53</v>
      </c>
      <c r="C69" s="7">
        <f>LOG(B69)</f>
        <v>1.5626496722119168</v>
      </c>
      <c r="D69" s="7">
        <f t="shared" si="8"/>
        <v>0.91044776119402981</v>
      </c>
      <c r="E69"/>
      <c r="F69" s="23"/>
      <c r="I69" s="23"/>
      <c r="J69" s="12"/>
    </row>
    <row r="70" spans="1:10" x14ac:dyDescent="0.3">
      <c r="A70" s="63">
        <f>'SWMM output'!B73</f>
        <v>22790</v>
      </c>
      <c r="B70" s="65">
        <f>'SWMM output'!D73</f>
        <v>36.244</v>
      </c>
      <c r="C70" s="7">
        <f>LOG(B70)</f>
        <v>1.5592361217328086</v>
      </c>
      <c r="D70" s="7">
        <f t="shared" si="8"/>
        <v>0.8970588235294118</v>
      </c>
      <c r="E70"/>
      <c r="F70" s="28"/>
      <c r="I70" s="23"/>
    </row>
    <row r="71" spans="1:10" x14ac:dyDescent="0.3">
      <c r="A71" s="15"/>
      <c r="B71" s="53"/>
      <c r="C71" s="7"/>
      <c r="D71" s="7"/>
      <c r="E71"/>
      <c r="I71" s="23"/>
    </row>
    <row r="72" spans="1:10" x14ac:dyDescent="0.3">
      <c r="A72" s="15"/>
      <c r="B72" s="53"/>
      <c r="C72" s="7"/>
      <c r="D72" s="7"/>
      <c r="E72"/>
      <c r="I72" s="23"/>
    </row>
    <row r="73" spans="1:10" x14ac:dyDescent="0.3">
      <c r="A73" s="15"/>
      <c r="B73" s="53"/>
      <c r="C73" s="7"/>
      <c r="D73" s="7"/>
      <c r="E73"/>
      <c r="I73" s="23"/>
    </row>
    <row r="74" spans="1:10" x14ac:dyDescent="0.3">
      <c r="A74" s="15"/>
      <c r="B74" s="53"/>
      <c r="C74" s="7"/>
      <c r="D74" s="7"/>
      <c r="E74"/>
      <c r="I74" s="23"/>
    </row>
    <row r="75" spans="1:10" x14ac:dyDescent="0.3">
      <c r="A75" s="15"/>
      <c r="B75" s="53"/>
      <c r="C75" s="7"/>
      <c r="D75" s="7"/>
      <c r="E75"/>
    </row>
    <row r="76" spans="1:10" x14ac:dyDescent="0.3">
      <c r="A76" s="15"/>
      <c r="B76" s="53"/>
      <c r="D76" s="23"/>
      <c r="E76" s="23"/>
    </row>
    <row r="77" spans="1:10" x14ac:dyDescent="0.3">
      <c r="A77" s="15"/>
      <c r="B77" s="53"/>
      <c r="D77" s="28"/>
      <c r="E77" s="28"/>
    </row>
    <row r="78" spans="1:10" x14ac:dyDescent="0.3">
      <c r="A78" s="15"/>
      <c r="B78" s="53"/>
    </row>
    <row r="79" spans="1:10" x14ac:dyDescent="0.3">
      <c r="A79" s="15"/>
      <c r="B79" s="53"/>
    </row>
    <row r="80" spans="1:10" x14ac:dyDescent="0.3">
      <c r="A80" s="15"/>
      <c r="B80" s="53"/>
    </row>
  </sheetData>
  <mergeCells count="1">
    <mergeCell ref="H1:M1"/>
  </mergeCells>
  <phoneticPr fontId="0" type="noConversion"/>
  <pageMargins left="0.75" right="0.75" top="1" bottom="1" header="0.5" footer="0.5"/>
  <pageSetup scale="78" fitToHeight="2" orientation="portrait" horizontalDpi="4294967292" r:id="rId1"/>
  <headerFooter alignWithMargins="0">
    <oddHeader>&amp;A</oddHead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34</xdr:row>
                    <xdr:rowOff>123825</xdr:rowOff>
                  </from>
                  <to>
                    <xdr:col>12</xdr:col>
                    <xdr:colOff>257175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34</xdr:row>
                    <xdr:rowOff>123825</xdr:rowOff>
                  </from>
                  <to>
                    <xdr:col>10</xdr:col>
                    <xdr:colOff>133350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Group Box 2">
              <controlPr defaultSize="0" autoFill="0" autoPict="0">
                <anchor moveWithCells="1" sizeWithCells="1">
                  <from>
                    <xdr:col>8</xdr:col>
                    <xdr:colOff>85725</xdr:colOff>
                    <xdr:row>34</xdr:row>
                    <xdr:rowOff>38100</xdr:rowOff>
                  </from>
                  <to>
                    <xdr:col>12</xdr:col>
                    <xdr:colOff>342900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workbookViewId="0">
      <selection activeCell="F561" sqref="A1:F561"/>
    </sheetView>
  </sheetViews>
  <sheetFormatPr defaultRowHeight="12.75" x14ac:dyDescent="0.2"/>
  <cols>
    <col min="2" max="2" width="10.28515625" bestFit="1" customWidth="1"/>
    <col min="3" max="3" width="10.140625" bestFit="1" customWidth="1"/>
    <col min="4" max="4" width="9.85546875" customWidth="1"/>
    <col min="5" max="5" width="12.140625" bestFit="1" customWidth="1"/>
    <col min="6" max="6" width="9.7109375" bestFit="1" customWidth="1"/>
  </cols>
  <sheetData>
    <row r="1" spans="1:6" x14ac:dyDescent="0.2">
      <c r="A1" s="64" t="s">
        <v>63</v>
      </c>
    </row>
    <row r="2" spans="1:6" x14ac:dyDescent="0.2">
      <c r="A2" t="s">
        <v>64</v>
      </c>
    </row>
    <row r="3" spans="1:6" x14ac:dyDescent="0.2">
      <c r="A3" t="s">
        <v>47</v>
      </c>
      <c r="B3" t="s">
        <v>47</v>
      </c>
      <c r="C3" t="s">
        <v>48</v>
      </c>
      <c r="D3" t="s">
        <v>48</v>
      </c>
      <c r="E3" t="s">
        <v>49</v>
      </c>
      <c r="F3" t="s">
        <v>50</v>
      </c>
    </row>
    <row r="4" spans="1:6" x14ac:dyDescent="0.2">
      <c r="A4" t="s">
        <v>47</v>
      </c>
      <c r="B4" t="s">
        <v>47</v>
      </c>
      <c r="C4" t="s">
        <v>51</v>
      </c>
      <c r="D4" t="s">
        <v>52</v>
      </c>
      <c r="E4" t="s">
        <v>53</v>
      </c>
      <c r="F4" t="s">
        <v>54</v>
      </c>
    </row>
    <row r="5" spans="1:6" x14ac:dyDescent="0.2">
      <c r="A5" t="s">
        <v>55</v>
      </c>
      <c r="B5" t="s">
        <v>56</v>
      </c>
      <c r="C5" t="s">
        <v>57</v>
      </c>
      <c r="D5" t="s">
        <v>62</v>
      </c>
      <c r="E5" t="s">
        <v>58</v>
      </c>
      <c r="F5" t="s">
        <v>59</v>
      </c>
    </row>
    <row r="6" spans="1:6" x14ac:dyDescent="0.2">
      <c r="A6">
        <v>1</v>
      </c>
      <c r="B6" s="63">
        <v>25390</v>
      </c>
      <c r="C6">
        <v>1068.5</v>
      </c>
      <c r="D6" s="72">
        <v>189.09</v>
      </c>
      <c r="E6">
        <v>0.18</v>
      </c>
      <c r="F6">
        <v>61</v>
      </c>
    </row>
    <row r="7" spans="1:6" x14ac:dyDescent="0.2">
      <c r="A7">
        <v>2</v>
      </c>
      <c r="B7" s="63">
        <v>23236</v>
      </c>
      <c r="C7">
        <v>1128.8</v>
      </c>
      <c r="D7" s="72">
        <v>166.08099999999999</v>
      </c>
      <c r="E7">
        <v>0.36</v>
      </c>
      <c r="F7">
        <v>30.5</v>
      </c>
    </row>
    <row r="8" spans="1:6" x14ac:dyDescent="0.2">
      <c r="A8">
        <v>3</v>
      </c>
      <c r="B8" s="63">
        <v>18821</v>
      </c>
      <c r="C8">
        <v>734.8</v>
      </c>
      <c r="D8" s="72">
        <v>135.40100000000001</v>
      </c>
      <c r="E8">
        <v>0.54</v>
      </c>
      <c r="F8">
        <v>20.329999999999998</v>
      </c>
    </row>
    <row r="9" spans="1:6" x14ac:dyDescent="0.2">
      <c r="A9">
        <v>4</v>
      </c>
      <c r="B9" s="63">
        <v>19166</v>
      </c>
      <c r="C9">
        <v>703</v>
      </c>
      <c r="D9" s="72">
        <v>128.22200000000001</v>
      </c>
      <c r="E9">
        <v>0.72</v>
      </c>
      <c r="F9">
        <v>15.25</v>
      </c>
    </row>
    <row r="10" spans="1:6" x14ac:dyDescent="0.2">
      <c r="A10">
        <v>5</v>
      </c>
      <c r="B10" s="63">
        <v>19562</v>
      </c>
      <c r="C10">
        <v>614.29999999999995</v>
      </c>
      <c r="D10" s="72">
        <v>121.047</v>
      </c>
      <c r="E10">
        <v>0.9</v>
      </c>
      <c r="F10">
        <v>12.2</v>
      </c>
    </row>
    <row r="11" spans="1:6" x14ac:dyDescent="0.2">
      <c r="A11">
        <v>6</v>
      </c>
      <c r="B11" s="63">
        <v>38877</v>
      </c>
      <c r="C11">
        <v>1037.8</v>
      </c>
      <c r="D11" s="72">
        <v>115.91200000000001</v>
      </c>
      <c r="E11">
        <v>1.08</v>
      </c>
      <c r="F11">
        <v>10.17</v>
      </c>
    </row>
    <row r="12" spans="1:6" x14ac:dyDescent="0.2">
      <c r="A12">
        <v>7</v>
      </c>
      <c r="B12" s="63">
        <v>27499</v>
      </c>
      <c r="C12">
        <v>3944.8</v>
      </c>
      <c r="D12" s="72">
        <v>102.111</v>
      </c>
      <c r="E12">
        <v>1.26</v>
      </c>
      <c r="F12">
        <v>8.7100000000000009</v>
      </c>
    </row>
    <row r="13" spans="1:6" x14ac:dyDescent="0.2">
      <c r="A13">
        <v>8</v>
      </c>
      <c r="B13" s="63">
        <v>36386</v>
      </c>
      <c r="C13">
        <v>1675.3</v>
      </c>
      <c r="D13" s="72">
        <v>91.873000000000005</v>
      </c>
      <c r="E13">
        <v>1.44</v>
      </c>
      <c r="F13">
        <v>7.63</v>
      </c>
    </row>
    <row r="14" spans="1:6" x14ac:dyDescent="0.2">
      <c r="A14">
        <v>9</v>
      </c>
      <c r="B14" s="63">
        <v>25671</v>
      </c>
      <c r="C14">
        <v>2691.8</v>
      </c>
      <c r="D14" s="72">
        <v>82.875</v>
      </c>
      <c r="E14">
        <v>1.62</v>
      </c>
      <c r="F14">
        <v>6.78</v>
      </c>
    </row>
    <row r="15" spans="1:6" x14ac:dyDescent="0.2">
      <c r="A15">
        <v>10</v>
      </c>
      <c r="B15" s="63">
        <v>21324</v>
      </c>
      <c r="C15">
        <v>2348.3000000000002</v>
      </c>
      <c r="D15" s="72">
        <v>76.956999999999994</v>
      </c>
      <c r="E15">
        <v>1.8</v>
      </c>
      <c r="F15">
        <v>6.1</v>
      </c>
    </row>
    <row r="16" spans="1:6" x14ac:dyDescent="0.2">
      <c r="A16">
        <v>11</v>
      </c>
      <c r="B16" s="63">
        <v>26449</v>
      </c>
      <c r="C16">
        <v>1125.5</v>
      </c>
      <c r="D16" s="72">
        <v>74.537999999999997</v>
      </c>
      <c r="E16">
        <v>1.97</v>
      </c>
      <c r="F16">
        <v>5.55</v>
      </c>
    </row>
    <row r="17" spans="1:6" x14ac:dyDescent="0.2">
      <c r="A17">
        <v>12</v>
      </c>
      <c r="B17" s="63">
        <v>28729</v>
      </c>
      <c r="C17">
        <v>78.5</v>
      </c>
      <c r="D17" s="72">
        <v>74.355999999999995</v>
      </c>
      <c r="E17">
        <v>2.15</v>
      </c>
      <c r="F17">
        <v>5.08</v>
      </c>
    </row>
    <row r="18" spans="1:6" x14ac:dyDescent="0.2">
      <c r="A18">
        <v>13</v>
      </c>
      <c r="B18" s="63">
        <v>26510</v>
      </c>
      <c r="C18">
        <v>432.5</v>
      </c>
      <c r="D18" s="72">
        <v>73.668999999999997</v>
      </c>
      <c r="E18">
        <v>2.33</v>
      </c>
      <c r="F18">
        <v>4.6900000000000004</v>
      </c>
    </row>
    <row r="19" spans="1:6" x14ac:dyDescent="0.2">
      <c r="A19">
        <v>14</v>
      </c>
      <c r="B19" s="63">
        <v>21682</v>
      </c>
      <c r="C19">
        <v>866</v>
      </c>
      <c r="D19" s="72">
        <v>73.195999999999998</v>
      </c>
      <c r="E19">
        <v>2.5099999999999998</v>
      </c>
      <c r="F19">
        <v>4.3600000000000003</v>
      </c>
    </row>
    <row r="20" spans="1:6" x14ac:dyDescent="0.2">
      <c r="A20">
        <v>15</v>
      </c>
      <c r="B20" s="63">
        <v>20308</v>
      </c>
      <c r="C20">
        <v>567.29999999999995</v>
      </c>
      <c r="D20" s="72">
        <v>72.472999999999999</v>
      </c>
      <c r="E20">
        <v>2.69</v>
      </c>
      <c r="F20">
        <v>4.07</v>
      </c>
    </row>
    <row r="21" spans="1:6" x14ac:dyDescent="0.2">
      <c r="A21">
        <v>16</v>
      </c>
      <c r="B21" s="63">
        <v>21768</v>
      </c>
      <c r="C21">
        <v>38.799999999999997</v>
      </c>
      <c r="D21" s="72">
        <v>71.203999999999994</v>
      </c>
      <c r="E21">
        <v>2.87</v>
      </c>
      <c r="F21">
        <v>3.81</v>
      </c>
    </row>
    <row r="22" spans="1:6" x14ac:dyDescent="0.2">
      <c r="A22">
        <v>17</v>
      </c>
      <c r="B22" s="63">
        <v>20351</v>
      </c>
      <c r="C22">
        <v>594.5</v>
      </c>
      <c r="D22" s="72">
        <v>71.203999999999994</v>
      </c>
      <c r="E22">
        <v>3.05</v>
      </c>
      <c r="F22">
        <v>3.59</v>
      </c>
    </row>
    <row r="23" spans="1:6" x14ac:dyDescent="0.2">
      <c r="A23">
        <v>18</v>
      </c>
      <c r="B23" s="63">
        <v>38172</v>
      </c>
      <c r="C23">
        <v>1823</v>
      </c>
      <c r="D23" s="72">
        <v>68.369</v>
      </c>
      <c r="E23">
        <v>3.23</v>
      </c>
      <c r="F23">
        <v>3.39</v>
      </c>
    </row>
    <row r="24" spans="1:6" x14ac:dyDescent="0.2">
      <c r="A24">
        <v>19</v>
      </c>
      <c r="B24" s="63">
        <v>30485</v>
      </c>
      <c r="C24">
        <v>389.5</v>
      </c>
      <c r="D24" s="72">
        <v>67.587999999999994</v>
      </c>
      <c r="E24">
        <v>3.41</v>
      </c>
      <c r="F24">
        <v>3.21</v>
      </c>
    </row>
    <row r="25" spans="1:6" x14ac:dyDescent="0.2">
      <c r="A25">
        <v>20</v>
      </c>
      <c r="B25" s="63">
        <v>26131</v>
      </c>
      <c r="C25">
        <v>986.5</v>
      </c>
      <c r="D25" s="72">
        <v>64.418000000000006</v>
      </c>
      <c r="E25">
        <v>3.59</v>
      </c>
      <c r="F25">
        <v>3.05</v>
      </c>
    </row>
    <row r="26" spans="1:6" x14ac:dyDescent="0.2">
      <c r="A26">
        <v>21</v>
      </c>
      <c r="B26" s="63">
        <v>23145</v>
      </c>
      <c r="C26">
        <v>1119.5</v>
      </c>
      <c r="D26" s="72">
        <v>62.936999999999998</v>
      </c>
      <c r="E26">
        <v>3.77</v>
      </c>
      <c r="F26">
        <v>2.9</v>
      </c>
    </row>
    <row r="27" spans="1:6" x14ac:dyDescent="0.2">
      <c r="A27">
        <v>22</v>
      </c>
      <c r="B27" s="63">
        <v>28013</v>
      </c>
      <c r="C27">
        <v>1226.3</v>
      </c>
      <c r="D27" s="72">
        <v>62.750999999999998</v>
      </c>
      <c r="E27">
        <v>3.95</v>
      </c>
      <c r="F27">
        <v>2.77</v>
      </c>
    </row>
    <row r="28" spans="1:6" x14ac:dyDescent="0.2">
      <c r="A28">
        <v>23</v>
      </c>
      <c r="B28" s="63">
        <v>24363</v>
      </c>
      <c r="C28">
        <v>514.5</v>
      </c>
      <c r="D28" s="72">
        <v>61.875999999999998</v>
      </c>
      <c r="E28">
        <v>4.13</v>
      </c>
      <c r="F28">
        <v>2.65</v>
      </c>
    </row>
    <row r="29" spans="1:6" x14ac:dyDescent="0.2">
      <c r="A29">
        <v>24</v>
      </c>
      <c r="B29" s="63">
        <v>35311</v>
      </c>
      <c r="C29">
        <v>1117</v>
      </c>
      <c r="D29" s="72">
        <v>61.6</v>
      </c>
      <c r="E29">
        <v>4.3099999999999996</v>
      </c>
      <c r="F29">
        <v>2.54</v>
      </c>
    </row>
    <row r="30" spans="1:6" x14ac:dyDescent="0.2">
      <c r="A30">
        <v>25</v>
      </c>
      <c r="B30" s="63">
        <v>25448</v>
      </c>
      <c r="C30">
        <v>857.5</v>
      </c>
      <c r="D30" s="72">
        <v>61.115000000000002</v>
      </c>
      <c r="E30">
        <v>4.49</v>
      </c>
      <c r="F30">
        <v>2.44</v>
      </c>
    </row>
    <row r="31" spans="1:6" x14ac:dyDescent="0.2">
      <c r="A31">
        <v>26</v>
      </c>
      <c r="B31" s="63">
        <v>39688</v>
      </c>
      <c r="C31">
        <v>297</v>
      </c>
      <c r="D31" s="72">
        <v>60.307000000000002</v>
      </c>
      <c r="E31">
        <v>4.67</v>
      </c>
      <c r="F31">
        <v>2.35</v>
      </c>
    </row>
    <row r="32" spans="1:6" x14ac:dyDescent="0.2">
      <c r="A32">
        <v>27</v>
      </c>
      <c r="B32" s="63">
        <v>19208</v>
      </c>
      <c r="C32">
        <v>872.5</v>
      </c>
      <c r="D32" s="72">
        <v>59.671999999999997</v>
      </c>
      <c r="E32">
        <v>4.8499999999999996</v>
      </c>
      <c r="F32">
        <v>2.2599999999999998</v>
      </c>
    </row>
    <row r="33" spans="1:6" x14ac:dyDescent="0.2">
      <c r="A33">
        <v>28</v>
      </c>
      <c r="B33" s="63">
        <v>22427</v>
      </c>
      <c r="C33">
        <v>2407</v>
      </c>
      <c r="D33" s="72">
        <v>57.927</v>
      </c>
      <c r="E33">
        <v>5.03</v>
      </c>
      <c r="F33">
        <v>2.1800000000000002</v>
      </c>
    </row>
    <row r="34" spans="1:6" x14ac:dyDescent="0.2">
      <c r="A34">
        <v>29</v>
      </c>
      <c r="B34" s="63">
        <v>28313</v>
      </c>
      <c r="C34">
        <v>1705.3</v>
      </c>
      <c r="D34" s="72">
        <v>57.265999999999998</v>
      </c>
      <c r="E34">
        <v>5.21</v>
      </c>
      <c r="F34">
        <v>2.1</v>
      </c>
    </row>
    <row r="35" spans="1:6" x14ac:dyDescent="0.2">
      <c r="A35">
        <v>30</v>
      </c>
      <c r="B35" s="63">
        <v>36656</v>
      </c>
      <c r="C35">
        <v>2761.3</v>
      </c>
      <c r="D35" s="72">
        <v>56.215000000000003</v>
      </c>
      <c r="E35">
        <v>5.39</v>
      </c>
      <c r="F35">
        <v>2.0299999999999998</v>
      </c>
    </row>
    <row r="36" spans="1:6" x14ac:dyDescent="0.2">
      <c r="A36">
        <v>31</v>
      </c>
      <c r="B36" s="63">
        <v>24641</v>
      </c>
      <c r="C36">
        <v>1676.3</v>
      </c>
      <c r="D36" s="72">
        <v>55.664999999999999</v>
      </c>
      <c r="E36">
        <v>5.57</v>
      </c>
      <c r="F36">
        <v>1.97</v>
      </c>
    </row>
    <row r="37" spans="1:6" x14ac:dyDescent="0.2">
      <c r="A37">
        <v>32</v>
      </c>
      <c r="B37" s="63">
        <v>23889</v>
      </c>
      <c r="C37">
        <v>2226.5</v>
      </c>
      <c r="D37" s="72">
        <v>55.213999999999999</v>
      </c>
      <c r="E37">
        <v>5.75</v>
      </c>
      <c r="F37">
        <v>1.91</v>
      </c>
    </row>
    <row r="38" spans="1:6" x14ac:dyDescent="0.2">
      <c r="A38">
        <v>33</v>
      </c>
      <c r="B38" s="63">
        <v>35575</v>
      </c>
      <c r="C38">
        <v>205.3</v>
      </c>
      <c r="D38" s="72">
        <v>55.073</v>
      </c>
      <c r="E38">
        <v>5.92</v>
      </c>
      <c r="F38">
        <v>1.85</v>
      </c>
    </row>
    <row r="39" spans="1:6" x14ac:dyDescent="0.2">
      <c r="A39">
        <v>34</v>
      </c>
      <c r="B39" s="63">
        <v>32627</v>
      </c>
      <c r="C39">
        <v>2150</v>
      </c>
      <c r="D39" s="72">
        <v>53.784999999999997</v>
      </c>
      <c r="E39">
        <v>6.1</v>
      </c>
      <c r="F39">
        <v>1.79</v>
      </c>
    </row>
    <row r="40" spans="1:6" x14ac:dyDescent="0.2">
      <c r="A40">
        <v>35</v>
      </c>
      <c r="B40" s="63">
        <v>39576</v>
      </c>
      <c r="C40">
        <v>275.3</v>
      </c>
      <c r="D40" s="72">
        <v>52.326000000000001</v>
      </c>
      <c r="E40">
        <v>6.28</v>
      </c>
      <c r="F40">
        <v>1.74</v>
      </c>
    </row>
    <row r="41" spans="1:6" x14ac:dyDescent="0.2">
      <c r="A41">
        <v>36</v>
      </c>
      <c r="B41" s="63">
        <v>19396</v>
      </c>
      <c r="C41">
        <v>2453.8000000000002</v>
      </c>
      <c r="D41" s="72">
        <v>51.576000000000001</v>
      </c>
      <c r="E41">
        <v>6.46</v>
      </c>
      <c r="F41">
        <v>1.69</v>
      </c>
    </row>
    <row r="42" spans="1:6" x14ac:dyDescent="0.2">
      <c r="A42">
        <v>37</v>
      </c>
      <c r="B42" s="63">
        <v>32260</v>
      </c>
      <c r="C42">
        <v>664</v>
      </c>
      <c r="D42" s="72">
        <v>51.313000000000002</v>
      </c>
      <c r="E42">
        <v>6.64</v>
      </c>
      <c r="F42">
        <v>1.65</v>
      </c>
    </row>
    <row r="43" spans="1:6" x14ac:dyDescent="0.2">
      <c r="A43">
        <v>38</v>
      </c>
      <c r="B43" s="63">
        <v>26889</v>
      </c>
      <c r="C43">
        <v>188.3</v>
      </c>
      <c r="D43" s="72">
        <v>50.564</v>
      </c>
      <c r="E43">
        <v>6.82</v>
      </c>
      <c r="F43">
        <v>1.61</v>
      </c>
    </row>
    <row r="44" spans="1:6" x14ac:dyDescent="0.2">
      <c r="A44">
        <v>39</v>
      </c>
      <c r="B44" s="63">
        <v>33090</v>
      </c>
      <c r="C44">
        <v>430.5</v>
      </c>
      <c r="D44" s="72">
        <v>50.328000000000003</v>
      </c>
      <c r="E44">
        <v>7</v>
      </c>
      <c r="F44">
        <v>1.56</v>
      </c>
    </row>
    <row r="45" spans="1:6" x14ac:dyDescent="0.2">
      <c r="A45">
        <v>40</v>
      </c>
      <c r="B45" s="63">
        <v>31969</v>
      </c>
      <c r="C45">
        <v>70</v>
      </c>
      <c r="D45" s="72">
        <v>46.991999999999997</v>
      </c>
      <c r="E45">
        <v>7.18</v>
      </c>
      <c r="F45">
        <v>1.52</v>
      </c>
    </row>
    <row r="46" spans="1:6" x14ac:dyDescent="0.2">
      <c r="A46">
        <v>41</v>
      </c>
      <c r="B46" s="63">
        <v>38160</v>
      </c>
      <c r="C46">
        <v>3</v>
      </c>
      <c r="D46" s="72">
        <v>46.624000000000002</v>
      </c>
      <c r="E46">
        <v>7.36</v>
      </c>
      <c r="F46">
        <v>1.49</v>
      </c>
    </row>
    <row r="47" spans="1:6" x14ac:dyDescent="0.2">
      <c r="A47">
        <v>42</v>
      </c>
      <c r="B47" s="63">
        <v>39599</v>
      </c>
      <c r="C47">
        <v>728.5</v>
      </c>
      <c r="D47" s="72">
        <v>46.591999999999999</v>
      </c>
      <c r="E47">
        <v>7.54</v>
      </c>
      <c r="F47">
        <v>1.45</v>
      </c>
    </row>
    <row r="48" spans="1:6" x14ac:dyDescent="0.2">
      <c r="A48">
        <v>43</v>
      </c>
      <c r="B48" s="63">
        <v>39292</v>
      </c>
      <c r="C48">
        <v>682.3</v>
      </c>
      <c r="D48" s="72">
        <v>46.588999999999999</v>
      </c>
      <c r="E48">
        <v>7.72</v>
      </c>
      <c r="F48">
        <v>1.42</v>
      </c>
    </row>
    <row r="49" spans="1:6" x14ac:dyDescent="0.2">
      <c r="A49">
        <v>44</v>
      </c>
      <c r="B49" s="63">
        <v>31277</v>
      </c>
      <c r="C49">
        <v>564.79999999999995</v>
      </c>
      <c r="D49" s="72">
        <v>45.938000000000002</v>
      </c>
      <c r="E49">
        <v>7.9</v>
      </c>
      <c r="F49">
        <v>1.39</v>
      </c>
    </row>
    <row r="50" spans="1:6" x14ac:dyDescent="0.2">
      <c r="A50">
        <v>45</v>
      </c>
      <c r="B50" s="63">
        <v>31575</v>
      </c>
      <c r="C50">
        <v>1328.3</v>
      </c>
      <c r="D50" s="72">
        <v>45.915999999999997</v>
      </c>
      <c r="E50">
        <v>8.08</v>
      </c>
      <c r="F50">
        <v>1.36</v>
      </c>
    </row>
    <row r="51" spans="1:6" x14ac:dyDescent="0.2">
      <c r="A51">
        <v>46</v>
      </c>
      <c r="B51" s="63">
        <v>19607</v>
      </c>
      <c r="C51">
        <v>392.3</v>
      </c>
      <c r="D51" s="72">
        <v>45.832000000000001</v>
      </c>
      <c r="E51">
        <v>8.26</v>
      </c>
      <c r="F51">
        <v>1.33</v>
      </c>
    </row>
    <row r="52" spans="1:6" x14ac:dyDescent="0.2">
      <c r="A52">
        <v>47</v>
      </c>
      <c r="B52" s="63">
        <v>28695</v>
      </c>
      <c r="C52">
        <v>474.8</v>
      </c>
      <c r="D52" s="72">
        <v>45.103999999999999</v>
      </c>
      <c r="E52">
        <v>8.44</v>
      </c>
      <c r="F52">
        <v>1.3</v>
      </c>
    </row>
    <row r="53" spans="1:6" x14ac:dyDescent="0.2">
      <c r="A53">
        <v>48</v>
      </c>
      <c r="B53" s="63">
        <v>34286</v>
      </c>
      <c r="C53">
        <v>1818.3</v>
      </c>
      <c r="D53" s="72">
        <v>44.381</v>
      </c>
      <c r="E53">
        <v>8.6199999999999992</v>
      </c>
      <c r="F53">
        <v>1.27</v>
      </c>
    </row>
    <row r="54" spans="1:6" x14ac:dyDescent="0.2">
      <c r="A54">
        <v>49</v>
      </c>
      <c r="B54" s="63">
        <v>30090</v>
      </c>
      <c r="C54">
        <v>2260</v>
      </c>
      <c r="D54" s="72">
        <v>44.061999999999998</v>
      </c>
      <c r="E54">
        <v>8.8000000000000007</v>
      </c>
      <c r="F54">
        <v>1.24</v>
      </c>
    </row>
    <row r="55" spans="1:6" x14ac:dyDescent="0.2">
      <c r="A55">
        <v>50</v>
      </c>
      <c r="B55" s="63">
        <v>33150</v>
      </c>
      <c r="C55">
        <v>457</v>
      </c>
      <c r="D55" s="72">
        <v>43.564999999999998</v>
      </c>
      <c r="E55">
        <v>8.98</v>
      </c>
      <c r="F55">
        <v>1.22</v>
      </c>
    </row>
    <row r="56" spans="1:6" x14ac:dyDescent="0.2">
      <c r="A56">
        <v>51</v>
      </c>
      <c r="B56" s="63">
        <v>27358</v>
      </c>
      <c r="C56">
        <v>499.5</v>
      </c>
      <c r="D56" s="72">
        <v>43.33</v>
      </c>
      <c r="E56">
        <v>9.16</v>
      </c>
      <c r="F56">
        <v>1.2</v>
      </c>
    </row>
    <row r="57" spans="1:6" x14ac:dyDescent="0.2">
      <c r="A57">
        <v>52</v>
      </c>
      <c r="B57" s="63">
        <v>38258</v>
      </c>
      <c r="C57">
        <v>105.8</v>
      </c>
      <c r="D57" s="72">
        <v>43.295000000000002</v>
      </c>
      <c r="E57">
        <v>9.34</v>
      </c>
      <c r="F57">
        <v>1.17</v>
      </c>
    </row>
    <row r="58" spans="1:6" x14ac:dyDescent="0.2">
      <c r="A58">
        <v>53</v>
      </c>
      <c r="B58" s="63">
        <v>19054</v>
      </c>
      <c r="C58">
        <v>2412.8000000000002</v>
      </c>
      <c r="D58" s="72">
        <v>41.688000000000002</v>
      </c>
      <c r="E58">
        <v>9.52</v>
      </c>
      <c r="F58">
        <v>1.1499999999999999</v>
      </c>
    </row>
    <row r="59" spans="1:6" x14ac:dyDescent="0.2">
      <c r="A59">
        <v>54</v>
      </c>
      <c r="B59" s="63">
        <v>31312</v>
      </c>
      <c r="C59">
        <v>252.8</v>
      </c>
      <c r="D59" s="72">
        <v>41.070999999999998</v>
      </c>
      <c r="E59">
        <v>9.69</v>
      </c>
      <c r="F59">
        <v>1.1299999999999999</v>
      </c>
    </row>
    <row r="60" spans="1:6" x14ac:dyDescent="0.2">
      <c r="A60">
        <v>55</v>
      </c>
      <c r="B60" s="63">
        <v>27239</v>
      </c>
      <c r="C60">
        <v>1042</v>
      </c>
      <c r="D60" s="72">
        <v>40.811</v>
      </c>
      <c r="E60">
        <v>9.8699999999999992</v>
      </c>
      <c r="F60">
        <v>1.1100000000000001</v>
      </c>
    </row>
    <row r="61" spans="1:6" x14ac:dyDescent="0.2">
      <c r="A61">
        <v>56</v>
      </c>
      <c r="B61" s="63">
        <v>37650</v>
      </c>
      <c r="C61">
        <v>3898.5</v>
      </c>
      <c r="D61" s="72">
        <v>40.08</v>
      </c>
      <c r="E61">
        <v>10.050000000000001</v>
      </c>
      <c r="F61">
        <v>1.0900000000000001</v>
      </c>
    </row>
    <row r="62" spans="1:6" x14ac:dyDescent="0.2">
      <c r="A62">
        <v>57</v>
      </c>
      <c r="B62" s="63">
        <v>34901</v>
      </c>
      <c r="C62">
        <v>380.8</v>
      </c>
      <c r="D62" s="72">
        <v>39.667999999999999</v>
      </c>
      <c r="E62">
        <v>10.23</v>
      </c>
      <c r="F62">
        <v>1.07</v>
      </c>
    </row>
    <row r="63" spans="1:6" x14ac:dyDescent="0.2">
      <c r="A63">
        <v>58</v>
      </c>
      <c r="B63" s="63">
        <v>24943</v>
      </c>
      <c r="C63">
        <v>1889.5</v>
      </c>
      <c r="D63" s="72">
        <v>39.567999999999998</v>
      </c>
      <c r="E63">
        <v>10.41</v>
      </c>
      <c r="F63">
        <v>1.05</v>
      </c>
    </row>
    <row r="64" spans="1:6" x14ac:dyDescent="0.2">
      <c r="A64">
        <v>59</v>
      </c>
      <c r="B64" s="63">
        <v>32764</v>
      </c>
      <c r="C64">
        <v>450</v>
      </c>
      <c r="D64" s="72">
        <v>39.414999999999999</v>
      </c>
      <c r="E64">
        <v>10.59</v>
      </c>
      <c r="F64">
        <v>1.03</v>
      </c>
    </row>
    <row r="65" spans="1:6" x14ac:dyDescent="0.2">
      <c r="A65">
        <v>60</v>
      </c>
      <c r="B65" s="63">
        <v>25038</v>
      </c>
      <c r="C65">
        <v>1275.8</v>
      </c>
      <c r="D65" s="72">
        <v>38.781999999999996</v>
      </c>
      <c r="E65">
        <v>10.77</v>
      </c>
      <c r="F65">
        <v>1.02</v>
      </c>
    </row>
    <row r="66" spans="1:6" x14ac:dyDescent="0.2">
      <c r="A66">
        <v>61</v>
      </c>
      <c r="B66" s="63">
        <v>40447</v>
      </c>
      <c r="C66">
        <v>423</v>
      </c>
      <c r="D66" s="72">
        <v>38.771000000000001</v>
      </c>
      <c r="E66">
        <v>10.95</v>
      </c>
      <c r="F66">
        <v>1</v>
      </c>
    </row>
    <row r="67" spans="1:6" x14ac:dyDescent="0.2">
      <c r="A67">
        <v>62</v>
      </c>
      <c r="B67" s="63">
        <v>37030</v>
      </c>
      <c r="C67">
        <v>1725.5</v>
      </c>
      <c r="D67" s="72">
        <v>38.701000000000001</v>
      </c>
      <c r="E67">
        <v>11.13</v>
      </c>
      <c r="F67">
        <v>0.98</v>
      </c>
    </row>
    <row r="68" spans="1:6" x14ac:dyDescent="0.2">
      <c r="A68">
        <v>63</v>
      </c>
      <c r="B68" s="63">
        <v>34951</v>
      </c>
      <c r="C68">
        <v>2426</v>
      </c>
      <c r="D68" s="72">
        <v>38.322000000000003</v>
      </c>
      <c r="E68">
        <v>11.31</v>
      </c>
      <c r="F68">
        <v>0.97</v>
      </c>
    </row>
    <row r="69" spans="1:6" x14ac:dyDescent="0.2">
      <c r="A69">
        <v>64</v>
      </c>
      <c r="B69" s="63">
        <v>31932</v>
      </c>
      <c r="C69">
        <v>534.79999999999995</v>
      </c>
      <c r="D69" s="72">
        <v>37.902000000000001</v>
      </c>
      <c r="E69">
        <v>11.49</v>
      </c>
      <c r="F69">
        <v>0.95</v>
      </c>
    </row>
    <row r="70" spans="1:6" x14ac:dyDescent="0.2">
      <c r="A70">
        <v>65</v>
      </c>
      <c r="B70" s="63">
        <v>33799</v>
      </c>
      <c r="C70">
        <v>782</v>
      </c>
      <c r="D70" s="72">
        <v>37.468000000000004</v>
      </c>
      <c r="E70">
        <v>11.67</v>
      </c>
      <c r="F70">
        <v>0.94</v>
      </c>
    </row>
    <row r="71" spans="1:6" x14ac:dyDescent="0.2">
      <c r="A71">
        <v>66</v>
      </c>
      <c r="B71" s="63">
        <v>34501</v>
      </c>
      <c r="C71">
        <v>1693.5</v>
      </c>
      <c r="D71" s="72">
        <v>37.106000000000002</v>
      </c>
      <c r="E71">
        <v>11.85</v>
      </c>
      <c r="F71">
        <v>0.92</v>
      </c>
    </row>
    <row r="72" spans="1:6" x14ac:dyDescent="0.2">
      <c r="A72">
        <v>67</v>
      </c>
      <c r="B72" s="63">
        <v>36325</v>
      </c>
      <c r="C72">
        <v>956.8</v>
      </c>
      <c r="D72" s="72">
        <v>36.53</v>
      </c>
      <c r="E72">
        <v>12.03</v>
      </c>
      <c r="F72">
        <v>0.91</v>
      </c>
    </row>
    <row r="73" spans="1:6" x14ac:dyDescent="0.2">
      <c r="A73">
        <v>68</v>
      </c>
      <c r="B73" s="63">
        <v>22790</v>
      </c>
      <c r="C73">
        <v>645.29999999999995</v>
      </c>
      <c r="D73" s="72">
        <v>36.244</v>
      </c>
      <c r="E73">
        <v>12.21</v>
      </c>
      <c r="F73">
        <v>0.9</v>
      </c>
    </row>
    <row r="74" spans="1:6" x14ac:dyDescent="0.2">
      <c r="A74">
        <v>69</v>
      </c>
      <c r="B74" s="63">
        <v>38532</v>
      </c>
      <c r="C74">
        <v>673.3</v>
      </c>
      <c r="D74" s="72">
        <v>34.24</v>
      </c>
      <c r="E74">
        <v>12.39</v>
      </c>
      <c r="F74">
        <v>0.88</v>
      </c>
    </row>
    <row r="75" spans="1:6" x14ac:dyDescent="0.2">
      <c r="A75">
        <v>70</v>
      </c>
      <c r="B75" s="63">
        <v>40369</v>
      </c>
      <c r="C75">
        <v>94.8</v>
      </c>
      <c r="D75" s="72">
        <v>34.143000000000001</v>
      </c>
      <c r="E75">
        <v>12.57</v>
      </c>
      <c r="F75">
        <v>0.87</v>
      </c>
    </row>
    <row r="76" spans="1:6" x14ac:dyDescent="0.2">
      <c r="A76">
        <v>71</v>
      </c>
      <c r="B76" s="63">
        <v>26187</v>
      </c>
      <c r="C76">
        <v>707.3</v>
      </c>
      <c r="D76" s="72">
        <v>33.177</v>
      </c>
      <c r="E76">
        <v>12.75</v>
      </c>
      <c r="F76">
        <v>0.86</v>
      </c>
    </row>
    <row r="77" spans="1:6" x14ac:dyDescent="0.2">
      <c r="A77">
        <v>72</v>
      </c>
      <c r="B77" s="63">
        <v>39936</v>
      </c>
      <c r="C77">
        <v>1155</v>
      </c>
      <c r="D77" s="72">
        <v>32.844000000000001</v>
      </c>
      <c r="E77">
        <v>12.93</v>
      </c>
      <c r="F77">
        <v>0.85</v>
      </c>
    </row>
    <row r="78" spans="1:6" x14ac:dyDescent="0.2">
      <c r="A78">
        <v>73</v>
      </c>
      <c r="B78" s="63">
        <v>24330</v>
      </c>
      <c r="C78">
        <v>264.3</v>
      </c>
      <c r="D78" s="72">
        <v>32.768000000000001</v>
      </c>
      <c r="E78">
        <v>13.11</v>
      </c>
      <c r="F78">
        <v>0.84</v>
      </c>
    </row>
    <row r="79" spans="1:6" x14ac:dyDescent="0.2">
      <c r="A79">
        <v>74</v>
      </c>
      <c r="B79" s="63">
        <v>33774</v>
      </c>
      <c r="C79">
        <v>354.3</v>
      </c>
      <c r="D79" s="72">
        <v>32.725000000000001</v>
      </c>
      <c r="E79">
        <v>13.29</v>
      </c>
      <c r="F79">
        <v>0.82</v>
      </c>
    </row>
    <row r="80" spans="1:6" x14ac:dyDescent="0.2">
      <c r="A80">
        <v>75</v>
      </c>
      <c r="B80" s="63">
        <v>30862</v>
      </c>
      <c r="C80">
        <v>1228.3</v>
      </c>
      <c r="D80" s="72">
        <v>32.530999999999999</v>
      </c>
      <c r="E80">
        <v>13.46</v>
      </c>
      <c r="F80">
        <v>0.81</v>
      </c>
    </row>
    <row r="81" spans="1:6" x14ac:dyDescent="0.2">
      <c r="A81">
        <v>76</v>
      </c>
      <c r="B81" s="63">
        <v>26996</v>
      </c>
      <c r="C81">
        <v>3963</v>
      </c>
      <c r="D81" s="72">
        <v>32.326999999999998</v>
      </c>
      <c r="E81">
        <v>13.64</v>
      </c>
      <c r="F81">
        <v>0.8</v>
      </c>
    </row>
    <row r="82" spans="1:6" x14ac:dyDescent="0.2">
      <c r="A82">
        <v>77</v>
      </c>
      <c r="B82" s="63">
        <v>35066</v>
      </c>
      <c r="C82">
        <v>5462.3</v>
      </c>
      <c r="D82" s="72">
        <v>32.173000000000002</v>
      </c>
      <c r="E82">
        <v>13.82</v>
      </c>
      <c r="F82">
        <v>0.79</v>
      </c>
    </row>
    <row r="83" spans="1:6" x14ac:dyDescent="0.2">
      <c r="A83">
        <v>78</v>
      </c>
      <c r="B83" s="63">
        <v>31983</v>
      </c>
      <c r="C83">
        <v>285.8</v>
      </c>
      <c r="D83" s="72">
        <v>32.012</v>
      </c>
      <c r="E83">
        <v>14</v>
      </c>
      <c r="F83">
        <v>0.78</v>
      </c>
    </row>
    <row r="84" spans="1:6" x14ac:dyDescent="0.2">
      <c r="A84">
        <v>79</v>
      </c>
      <c r="B84" s="63">
        <v>35377</v>
      </c>
      <c r="C84">
        <v>1226.5</v>
      </c>
      <c r="D84" s="72">
        <v>31.466000000000001</v>
      </c>
      <c r="E84">
        <v>14.18</v>
      </c>
      <c r="F84">
        <v>0.77</v>
      </c>
    </row>
    <row r="85" spans="1:6" x14ac:dyDescent="0.2">
      <c r="A85">
        <v>80</v>
      </c>
      <c r="B85" s="63">
        <v>26112</v>
      </c>
      <c r="C85">
        <v>202.3</v>
      </c>
      <c r="D85" s="72">
        <v>31.350999999999999</v>
      </c>
      <c r="E85">
        <v>14.36</v>
      </c>
      <c r="F85">
        <v>0.76</v>
      </c>
    </row>
    <row r="86" spans="1:6" x14ac:dyDescent="0.2">
      <c r="A86">
        <v>81</v>
      </c>
      <c r="B86" s="63">
        <v>29023</v>
      </c>
      <c r="C86">
        <v>2839.8</v>
      </c>
      <c r="D86" s="72">
        <v>31.292999999999999</v>
      </c>
      <c r="E86">
        <v>14.54</v>
      </c>
      <c r="F86">
        <v>0.75</v>
      </c>
    </row>
    <row r="87" spans="1:6" x14ac:dyDescent="0.2">
      <c r="A87">
        <v>82</v>
      </c>
      <c r="B87" s="63">
        <v>32949</v>
      </c>
      <c r="C87">
        <v>2259.3000000000002</v>
      </c>
      <c r="D87" s="72">
        <v>31.187999999999999</v>
      </c>
      <c r="E87">
        <v>14.72</v>
      </c>
      <c r="F87">
        <v>0.74</v>
      </c>
    </row>
    <row r="88" spans="1:6" x14ac:dyDescent="0.2">
      <c r="A88">
        <v>83</v>
      </c>
      <c r="B88" s="63">
        <v>33424</v>
      </c>
      <c r="C88">
        <v>66</v>
      </c>
      <c r="D88" s="72">
        <v>31.158999999999999</v>
      </c>
      <c r="E88">
        <v>14.9</v>
      </c>
      <c r="F88">
        <v>0.73</v>
      </c>
    </row>
    <row r="89" spans="1:6" x14ac:dyDescent="0.2">
      <c r="A89">
        <v>84</v>
      </c>
      <c r="B89" s="63">
        <v>27463</v>
      </c>
      <c r="C89">
        <v>473.8</v>
      </c>
      <c r="D89" s="72">
        <v>31.081</v>
      </c>
      <c r="E89">
        <v>15.08</v>
      </c>
      <c r="F89">
        <v>0.73</v>
      </c>
    </row>
    <row r="90" spans="1:6" x14ac:dyDescent="0.2">
      <c r="A90">
        <v>85</v>
      </c>
      <c r="B90" s="63">
        <v>28282</v>
      </c>
      <c r="C90">
        <v>350.3</v>
      </c>
      <c r="D90" s="72">
        <v>30.532</v>
      </c>
      <c r="E90">
        <v>15.26</v>
      </c>
      <c r="F90">
        <v>0.72</v>
      </c>
    </row>
    <row r="91" spans="1:6" x14ac:dyDescent="0.2">
      <c r="A91">
        <v>86</v>
      </c>
      <c r="B91" s="63">
        <v>32005</v>
      </c>
      <c r="C91">
        <v>1243.5</v>
      </c>
      <c r="D91" s="72">
        <v>29.591999999999999</v>
      </c>
      <c r="E91">
        <v>15.44</v>
      </c>
      <c r="F91">
        <v>0.71</v>
      </c>
    </row>
    <row r="92" spans="1:6" x14ac:dyDescent="0.2">
      <c r="A92">
        <v>87</v>
      </c>
      <c r="B92" s="63">
        <v>22124</v>
      </c>
      <c r="C92">
        <v>458.5</v>
      </c>
      <c r="D92" s="72">
        <v>28.634</v>
      </c>
      <c r="E92">
        <v>15.62</v>
      </c>
      <c r="F92">
        <v>0.7</v>
      </c>
    </row>
    <row r="93" spans="1:6" x14ac:dyDescent="0.2">
      <c r="A93">
        <v>88</v>
      </c>
      <c r="B93" s="63">
        <v>21242</v>
      </c>
      <c r="C93">
        <v>1664.3</v>
      </c>
      <c r="D93" s="72">
        <v>27.945</v>
      </c>
      <c r="E93">
        <v>15.8</v>
      </c>
      <c r="F93">
        <v>0.69</v>
      </c>
    </row>
    <row r="94" spans="1:6" x14ac:dyDescent="0.2">
      <c r="A94">
        <v>89</v>
      </c>
      <c r="B94" s="63">
        <v>39642</v>
      </c>
      <c r="C94">
        <v>766.8</v>
      </c>
      <c r="D94" s="72">
        <v>27.777000000000001</v>
      </c>
      <c r="E94">
        <v>15.98</v>
      </c>
      <c r="F94">
        <v>0.69</v>
      </c>
    </row>
    <row r="95" spans="1:6" x14ac:dyDescent="0.2">
      <c r="A95">
        <v>90</v>
      </c>
      <c r="B95" s="63">
        <v>37824</v>
      </c>
      <c r="C95">
        <v>1611.5</v>
      </c>
      <c r="D95" s="72">
        <v>27.405000000000001</v>
      </c>
      <c r="E95">
        <v>16.16</v>
      </c>
      <c r="F95">
        <v>0.68</v>
      </c>
    </row>
    <row r="96" spans="1:6" x14ac:dyDescent="0.2">
      <c r="A96">
        <v>91</v>
      </c>
      <c r="B96" s="63">
        <v>22079</v>
      </c>
      <c r="C96">
        <v>771</v>
      </c>
      <c r="D96" s="72">
        <v>27.311</v>
      </c>
      <c r="E96">
        <v>16.34</v>
      </c>
      <c r="F96">
        <v>0.67</v>
      </c>
    </row>
    <row r="97" spans="1:6" x14ac:dyDescent="0.2">
      <c r="A97">
        <v>92</v>
      </c>
      <c r="B97" s="63">
        <v>20592</v>
      </c>
      <c r="C97">
        <v>378.8</v>
      </c>
      <c r="D97" s="72">
        <v>27.283999999999999</v>
      </c>
      <c r="E97">
        <v>16.52</v>
      </c>
      <c r="F97">
        <v>0.66</v>
      </c>
    </row>
    <row r="98" spans="1:6" x14ac:dyDescent="0.2">
      <c r="A98">
        <v>93</v>
      </c>
      <c r="B98" s="63">
        <v>25355</v>
      </c>
      <c r="C98">
        <v>413.3</v>
      </c>
      <c r="D98" s="72">
        <v>26.805</v>
      </c>
      <c r="E98">
        <v>16.7</v>
      </c>
      <c r="F98">
        <v>0.66</v>
      </c>
    </row>
    <row r="99" spans="1:6" x14ac:dyDescent="0.2">
      <c r="A99">
        <v>94</v>
      </c>
      <c r="B99" s="63">
        <v>18868</v>
      </c>
      <c r="C99">
        <v>419.3</v>
      </c>
      <c r="D99" s="72">
        <v>26.233000000000001</v>
      </c>
      <c r="E99">
        <v>16.88</v>
      </c>
      <c r="F99">
        <v>0.65</v>
      </c>
    </row>
    <row r="100" spans="1:6" x14ac:dyDescent="0.2">
      <c r="A100">
        <v>95</v>
      </c>
      <c r="B100" s="63">
        <v>28239</v>
      </c>
      <c r="C100">
        <v>289.3</v>
      </c>
      <c r="D100" s="72">
        <v>26.071999999999999</v>
      </c>
      <c r="E100">
        <v>17.059999999999999</v>
      </c>
      <c r="F100">
        <v>0.64</v>
      </c>
    </row>
    <row r="101" spans="1:6" x14ac:dyDescent="0.2">
      <c r="A101">
        <v>96</v>
      </c>
      <c r="B101" s="63">
        <v>29401</v>
      </c>
      <c r="C101">
        <v>557.29999999999995</v>
      </c>
      <c r="D101" s="72">
        <v>25.940999999999999</v>
      </c>
      <c r="E101">
        <v>17.239999999999998</v>
      </c>
      <c r="F101">
        <v>0.64</v>
      </c>
    </row>
    <row r="102" spans="1:6" x14ac:dyDescent="0.2">
      <c r="A102">
        <v>97</v>
      </c>
      <c r="B102" s="63">
        <v>37595</v>
      </c>
      <c r="C102">
        <v>759.3</v>
      </c>
      <c r="D102" s="72">
        <v>25.617999999999999</v>
      </c>
      <c r="E102">
        <v>17.41</v>
      </c>
      <c r="F102">
        <v>0.63</v>
      </c>
    </row>
    <row r="103" spans="1:6" x14ac:dyDescent="0.2">
      <c r="A103">
        <v>98</v>
      </c>
      <c r="B103" s="63">
        <v>33459</v>
      </c>
      <c r="C103">
        <v>19.8</v>
      </c>
      <c r="D103" s="72">
        <v>25.565999999999999</v>
      </c>
      <c r="E103">
        <v>17.59</v>
      </c>
      <c r="F103">
        <v>0.62</v>
      </c>
    </row>
    <row r="104" spans="1:6" x14ac:dyDescent="0.2">
      <c r="A104">
        <v>99</v>
      </c>
      <c r="B104" s="63">
        <v>20294</v>
      </c>
      <c r="C104">
        <v>4</v>
      </c>
      <c r="D104" s="72">
        <v>25.565999999999999</v>
      </c>
      <c r="E104">
        <v>17.77</v>
      </c>
      <c r="F104">
        <v>0.62</v>
      </c>
    </row>
    <row r="105" spans="1:6" x14ac:dyDescent="0.2">
      <c r="A105">
        <v>100</v>
      </c>
      <c r="B105" s="63">
        <v>26836</v>
      </c>
      <c r="C105">
        <v>989.5</v>
      </c>
      <c r="D105" s="72">
        <v>25.538</v>
      </c>
      <c r="E105">
        <v>17.95</v>
      </c>
      <c r="F105">
        <v>0.61</v>
      </c>
    </row>
    <row r="106" spans="1:6" x14ac:dyDescent="0.2">
      <c r="A106">
        <v>101</v>
      </c>
      <c r="B106" s="63">
        <v>31169</v>
      </c>
      <c r="C106">
        <v>2343.3000000000002</v>
      </c>
      <c r="D106" s="72">
        <v>25.506</v>
      </c>
      <c r="E106">
        <v>18.13</v>
      </c>
      <c r="F106">
        <v>0.6</v>
      </c>
    </row>
    <row r="107" spans="1:6" x14ac:dyDescent="0.2">
      <c r="A107">
        <v>102</v>
      </c>
      <c r="B107" s="63">
        <v>34630</v>
      </c>
      <c r="C107">
        <v>2496.8000000000002</v>
      </c>
      <c r="D107" s="72">
        <v>25.050999999999998</v>
      </c>
      <c r="E107">
        <v>18.309999999999999</v>
      </c>
      <c r="F107">
        <v>0.6</v>
      </c>
    </row>
    <row r="108" spans="1:6" x14ac:dyDescent="0.2">
      <c r="A108">
        <v>103</v>
      </c>
      <c r="B108" s="63">
        <v>19509</v>
      </c>
      <c r="C108">
        <v>342.8</v>
      </c>
      <c r="D108" s="72">
        <v>24.898</v>
      </c>
      <c r="E108">
        <v>18.489999999999998</v>
      </c>
      <c r="F108">
        <v>0.59</v>
      </c>
    </row>
    <row r="109" spans="1:6" x14ac:dyDescent="0.2">
      <c r="A109">
        <v>104</v>
      </c>
      <c r="B109" s="63">
        <v>28988</v>
      </c>
      <c r="C109">
        <v>532.5</v>
      </c>
      <c r="D109" s="72">
        <v>24.759</v>
      </c>
      <c r="E109">
        <v>18.670000000000002</v>
      </c>
      <c r="F109">
        <v>0.59</v>
      </c>
    </row>
    <row r="110" spans="1:6" x14ac:dyDescent="0.2">
      <c r="A110">
        <v>105</v>
      </c>
      <c r="B110" s="63">
        <v>32336</v>
      </c>
      <c r="C110">
        <v>347.5</v>
      </c>
      <c r="D110" s="72">
        <v>23.692</v>
      </c>
      <c r="E110">
        <v>18.850000000000001</v>
      </c>
      <c r="F110">
        <v>0.57999999999999996</v>
      </c>
    </row>
    <row r="111" spans="1:6" x14ac:dyDescent="0.2">
      <c r="A111">
        <v>106</v>
      </c>
      <c r="B111" s="63">
        <v>39374</v>
      </c>
      <c r="C111">
        <v>640.79999999999995</v>
      </c>
      <c r="D111" s="72">
        <v>23.643000000000001</v>
      </c>
      <c r="E111">
        <v>19.03</v>
      </c>
      <c r="F111">
        <v>0.57999999999999996</v>
      </c>
    </row>
    <row r="112" spans="1:6" x14ac:dyDescent="0.2">
      <c r="A112">
        <v>107</v>
      </c>
      <c r="B112" s="63">
        <v>34187</v>
      </c>
      <c r="C112">
        <v>275.8</v>
      </c>
      <c r="D112" s="72">
        <v>22.946000000000002</v>
      </c>
      <c r="E112">
        <v>19.21</v>
      </c>
      <c r="F112">
        <v>0.56999999999999995</v>
      </c>
    </row>
    <row r="113" spans="1:6" x14ac:dyDescent="0.2">
      <c r="A113">
        <v>108</v>
      </c>
      <c r="B113" s="63">
        <v>32077</v>
      </c>
      <c r="C113">
        <v>9</v>
      </c>
      <c r="D113" s="72">
        <v>22.905000000000001</v>
      </c>
      <c r="E113">
        <v>19.39</v>
      </c>
      <c r="F113">
        <v>0.56000000000000005</v>
      </c>
    </row>
    <row r="114" spans="1:6" x14ac:dyDescent="0.2">
      <c r="A114">
        <v>109</v>
      </c>
      <c r="B114" s="63">
        <v>32737</v>
      </c>
      <c r="C114">
        <v>89</v>
      </c>
      <c r="D114" s="72">
        <v>22.47</v>
      </c>
      <c r="E114">
        <v>19.57</v>
      </c>
      <c r="F114">
        <v>0.56000000000000005</v>
      </c>
    </row>
    <row r="115" spans="1:6" x14ac:dyDescent="0.2">
      <c r="A115">
        <v>110</v>
      </c>
      <c r="B115" s="63">
        <v>20704</v>
      </c>
      <c r="C115">
        <v>677</v>
      </c>
      <c r="D115" s="72">
        <v>22.468</v>
      </c>
      <c r="E115">
        <v>19.75</v>
      </c>
      <c r="F115">
        <v>0.55000000000000004</v>
      </c>
    </row>
    <row r="116" spans="1:6" x14ac:dyDescent="0.2">
      <c r="A116">
        <v>111</v>
      </c>
      <c r="B116" s="63">
        <v>21732</v>
      </c>
      <c r="C116">
        <v>569.5</v>
      </c>
      <c r="D116" s="72">
        <v>22.132999999999999</v>
      </c>
      <c r="E116">
        <v>19.93</v>
      </c>
      <c r="F116">
        <v>0.55000000000000004</v>
      </c>
    </row>
    <row r="117" spans="1:6" x14ac:dyDescent="0.2">
      <c r="A117">
        <v>112</v>
      </c>
      <c r="B117" s="63">
        <v>38357</v>
      </c>
      <c r="C117">
        <v>604.29999999999995</v>
      </c>
      <c r="D117" s="72">
        <v>22.067</v>
      </c>
      <c r="E117">
        <v>20.11</v>
      </c>
      <c r="F117">
        <v>0.54</v>
      </c>
    </row>
    <row r="118" spans="1:6" x14ac:dyDescent="0.2">
      <c r="A118">
        <v>113</v>
      </c>
      <c r="B118" s="63">
        <v>38959</v>
      </c>
      <c r="C118">
        <v>366.5</v>
      </c>
      <c r="D118" s="72">
        <v>22.06</v>
      </c>
      <c r="E118">
        <v>20.29</v>
      </c>
      <c r="F118">
        <v>0.54</v>
      </c>
    </row>
    <row r="119" spans="1:6" x14ac:dyDescent="0.2">
      <c r="A119">
        <v>114</v>
      </c>
      <c r="B119" s="63">
        <v>34012</v>
      </c>
      <c r="C119">
        <v>2317.8000000000002</v>
      </c>
      <c r="D119" s="72">
        <v>22.033000000000001</v>
      </c>
      <c r="E119">
        <v>20.47</v>
      </c>
      <c r="F119">
        <v>0.54</v>
      </c>
    </row>
    <row r="120" spans="1:6" x14ac:dyDescent="0.2">
      <c r="A120">
        <v>115</v>
      </c>
      <c r="B120" s="63">
        <v>38486</v>
      </c>
      <c r="C120">
        <v>560.79999999999995</v>
      </c>
      <c r="D120" s="72">
        <v>21.954999999999998</v>
      </c>
      <c r="E120">
        <v>20.65</v>
      </c>
      <c r="F120">
        <v>0.53</v>
      </c>
    </row>
    <row r="121" spans="1:6" x14ac:dyDescent="0.2">
      <c r="A121">
        <v>116</v>
      </c>
      <c r="B121" s="63">
        <v>22208</v>
      </c>
      <c r="C121">
        <v>516</v>
      </c>
      <c r="D121" s="72">
        <v>21.419</v>
      </c>
      <c r="E121">
        <v>20.83</v>
      </c>
      <c r="F121">
        <v>0.53</v>
      </c>
    </row>
    <row r="122" spans="1:6" x14ac:dyDescent="0.2">
      <c r="A122">
        <v>117</v>
      </c>
      <c r="B122" s="63">
        <v>33931</v>
      </c>
      <c r="C122">
        <v>86</v>
      </c>
      <c r="D122" s="72">
        <v>21.414000000000001</v>
      </c>
      <c r="E122">
        <v>21.01</v>
      </c>
      <c r="F122">
        <v>0.52</v>
      </c>
    </row>
    <row r="123" spans="1:6" x14ac:dyDescent="0.2">
      <c r="A123">
        <v>118</v>
      </c>
      <c r="B123" s="63">
        <v>30517</v>
      </c>
      <c r="C123">
        <v>929.3</v>
      </c>
      <c r="D123" s="72">
        <v>21.3</v>
      </c>
      <c r="E123">
        <v>21.18</v>
      </c>
      <c r="F123">
        <v>0.52</v>
      </c>
    </row>
    <row r="124" spans="1:6" x14ac:dyDescent="0.2">
      <c r="A124">
        <v>119</v>
      </c>
      <c r="B124" s="63">
        <v>18741</v>
      </c>
      <c r="C124">
        <v>453.5</v>
      </c>
      <c r="D124" s="72">
        <v>21.259</v>
      </c>
      <c r="E124">
        <v>21.36</v>
      </c>
      <c r="F124">
        <v>0.51</v>
      </c>
    </row>
    <row r="125" spans="1:6" x14ac:dyDescent="0.2">
      <c r="A125">
        <v>120</v>
      </c>
      <c r="B125" s="63">
        <v>35656</v>
      </c>
      <c r="C125">
        <v>152.80000000000001</v>
      </c>
      <c r="D125" s="72">
        <v>21.184999999999999</v>
      </c>
      <c r="E125">
        <v>21.54</v>
      </c>
      <c r="F125">
        <v>0.51</v>
      </c>
    </row>
    <row r="126" spans="1:6" x14ac:dyDescent="0.2">
      <c r="A126">
        <v>121</v>
      </c>
      <c r="B126" s="63">
        <v>36529</v>
      </c>
      <c r="C126">
        <v>629.29999999999995</v>
      </c>
      <c r="D126" s="72">
        <v>20.760999999999999</v>
      </c>
      <c r="E126">
        <v>21.72</v>
      </c>
      <c r="F126">
        <v>0.5</v>
      </c>
    </row>
    <row r="127" spans="1:6" x14ac:dyDescent="0.2">
      <c r="A127">
        <v>122</v>
      </c>
      <c r="B127" s="63">
        <v>20627</v>
      </c>
      <c r="C127">
        <v>1098.8</v>
      </c>
      <c r="D127" s="72">
        <v>19.843</v>
      </c>
      <c r="E127">
        <v>21.9</v>
      </c>
      <c r="F127">
        <v>0.5</v>
      </c>
    </row>
    <row r="128" spans="1:6" x14ac:dyDescent="0.2">
      <c r="A128">
        <v>123</v>
      </c>
      <c r="B128" s="63">
        <v>33222</v>
      </c>
      <c r="C128">
        <v>777.5</v>
      </c>
      <c r="D128" s="72">
        <v>19.721</v>
      </c>
      <c r="E128">
        <v>22.08</v>
      </c>
      <c r="F128">
        <v>0.5</v>
      </c>
    </row>
    <row r="129" spans="1:6" x14ac:dyDescent="0.2">
      <c r="A129">
        <v>124</v>
      </c>
      <c r="B129" s="63">
        <v>34873</v>
      </c>
      <c r="C129">
        <v>433</v>
      </c>
      <c r="D129" s="72">
        <v>19.619</v>
      </c>
      <c r="E129">
        <v>22.26</v>
      </c>
      <c r="F129">
        <v>0.49</v>
      </c>
    </row>
    <row r="130" spans="1:6" x14ac:dyDescent="0.2">
      <c r="A130">
        <v>125</v>
      </c>
      <c r="B130" s="63">
        <v>31711</v>
      </c>
      <c r="C130">
        <v>1639.5</v>
      </c>
      <c r="D130" s="72">
        <v>19.596</v>
      </c>
      <c r="E130">
        <v>22.44</v>
      </c>
      <c r="F130">
        <v>0.49</v>
      </c>
    </row>
    <row r="131" spans="1:6" x14ac:dyDescent="0.2">
      <c r="A131">
        <v>126</v>
      </c>
      <c r="B131" s="63">
        <v>21445</v>
      </c>
      <c r="C131">
        <v>328</v>
      </c>
      <c r="D131" s="72">
        <v>19.442</v>
      </c>
      <c r="E131">
        <v>22.62</v>
      </c>
      <c r="F131">
        <v>0.48</v>
      </c>
    </row>
    <row r="132" spans="1:6" x14ac:dyDescent="0.2">
      <c r="A132">
        <v>127</v>
      </c>
      <c r="B132" s="63">
        <v>21792</v>
      </c>
      <c r="C132">
        <v>58.3</v>
      </c>
      <c r="D132" s="72">
        <v>19.417999999999999</v>
      </c>
      <c r="E132">
        <v>22.8</v>
      </c>
      <c r="F132">
        <v>0.48</v>
      </c>
    </row>
    <row r="133" spans="1:6" x14ac:dyDescent="0.2">
      <c r="A133">
        <v>128</v>
      </c>
      <c r="B133" s="63">
        <v>36045</v>
      </c>
      <c r="C133">
        <v>354</v>
      </c>
      <c r="D133" s="72">
        <v>19.327000000000002</v>
      </c>
      <c r="E133">
        <v>22.98</v>
      </c>
      <c r="F133">
        <v>0.48</v>
      </c>
    </row>
    <row r="134" spans="1:6" x14ac:dyDescent="0.2">
      <c r="A134">
        <v>129</v>
      </c>
      <c r="B134" s="63">
        <v>25630</v>
      </c>
      <c r="C134">
        <v>728.3</v>
      </c>
      <c r="D134" s="72">
        <v>18.635999999999999</v>
      </c>
      <c r="E134">
        <v>23.16</v>
      </c>
      <c r="F134">
        <v>0.47</v>
      </c>
    </row>
    <row r="135" spans="1:6" x14ac:dyDescent="0.2">
      <c r="A135">
        <v>130</v>
      </c>
      <c r="B135" s="63">
        <v>40011</v>
      </c>
      <c r="C135">
        <v>1449.5</v>
      </c>
      <c r="D135" s="72">
        <v>18.614000000000001</v>
      </c>
      <c r="E135">
        <v>23.34</v>
      </c>
      <c r="F135">
        <v>0.47</v>
      </c>
    </row>
    <row r="136" spans="1:6" x14ac:dyDescent="0.2">
      <c r="A136">
        <v>131</v>
      </c>
      <c r="B136" s="63">
        <v>38632</v>
      </c>
      <c r="C136">
        <v>441.5</v>
      </c>
      <c r="D136" s="72">
        <v>18.372</v>
      </c>
      <c r="E136">
        <v>23.52</v>
      </c>
      <c r="F136">
        <v>0.47</v>
      </c>
    </row>
    <row r="137" spans="1:6" x14ac:dyDescent="0.2">
      <c r="A137">
        <v>132</v>
      </c>
      <c r="B137" s="63">
        <v>32811</v>
      </c>
      <c r="C137">
        <v>565</v>
      </c>
      <c r="D137" s="72">
        <v>18.306000000000001</v>
      </c>
      <c r="E137">
        <v>23.7</v>
      </c>
      <c r="F137">
        <v>0.46</v>
      </c>
    </row>
    <row r="138" spans="1:6" x14ac:dyDescent="0.2">
      <c r="A138">
        <v>133</v>
      </c>
      <c r="B138" s="63">
        <v>39479</v>
      </c>
      <c r="C138">
        <v>510</v>
      </c>
      <c r="D138" s="72">
        <v>18.006</v>
      </c>
      <c r="E138">
        <v>23.88</v>
      </c>
      <c r="F138">
        <v>0.46</v>
      </c>
    </row>
    <row r="139" spans="1:6" x14ac:dyDescent="0.2">
      <c r="A139">
        <v>134</v>
      </c>
      <c r="B139" s="63">
        <v>25856</v>
      </c>
      <c r="C139">
        <v>870.5</v>
      </c>
      <c r="D139" s="72">
        <v>17.847999999999999</v>
      </c>
      <c r="E139">
        <v>24.06</v>
      </c>
      <c r="F139">
        <v>0.46</v>
      </c>
    </row>
    <row r="140" spans="1:6" x14ac:dyDescent="0.2">
      <c r="A140">
        <v>135</v>
      </c>
      <c r="B140" s="63">
        <v>40343</v>
      </c>
      <c r="C140">
        <v>334</v>
      </c>
      <c r="D140" s="72">
        <v>17.806999999999999</v>
      </c>
      <c r="E140">
        <v>24.24</v>
      </c>
      <c r="F140">
        <v>0.45</v>
      </c>
    </row>
    <row r="141" spans="1:6" x14ac:dyDescent="0.2">
      <c r="A141">
        <v>136</v>
      </c>
      <c r="B141" s="63">
        <v>21057</v>
      </c>
      <c r="C141">
        <v>554</v>
      </c>
      <c r="D141" s="72">
        <v>17.571000000000002</v>
      </c>
      <c r="E141">
        <v>24.42</v>
      </c>
      <c r="F141">
        <v>0.45</v>
      </c>
    </row>
    <row r="142" spans="1:6" x14ac:dyDescent="0.2">
      <c r="A142">
        <v>137</v>
      </c>
      <c r="B142" s="63">
        <v>23510</v>
      </c>
      <c r="C142">
        <v>97.5</v>
      </c>
      <c r="D142" s="72">
        <v>17.422999999999998</v>
      </c>
      <c r="E142">
        <v>24.6</v>
      </c>
      <c r="F142">
        <v>0.45</v>
      </c>
    </row>
    <row r="143" spans="1:6" x14ac:dyDescent="0.2">
      <c r="A143">
        <v>138</v>
      </c>
      <c r="B143" s="63">
        <v>19931</v>
      </c>
      <c r="C143">
        <v>629.79999999999995</v>
      </c>
      <c r="D143" s="72">
        <v>17.055</v>
      </c>
      <c r="E143">
        <v>24.78</v>
      </c>
      <c r="F143">
        <v>0.44</v>
      </c>
    </row>
    <row r="144" spans="1:6" x14ac:dyDescent="0.2">
      <c r="A144">
        <v>139</v>
      </c>
      <c r="B144" s="63">
        <v>23316</v>
      </c>
      <c r="C144">
        <v>146</v>
      </c>
      <c r="D144" s="72">
        <v>16.768000000000001</v>
      </c>
      <c r="E144">
        <v>24.96</v>
      </c>
      <c r="F144">
        <v>0.44</v>
      </c>
    </row>
    <row r="145" spans="1:6" x14ac:dyDescent="0.2">
      <c r="A145">
        <v>140</v>
      </c>
      <c r="B145" s="63">
        <v>18782</v>
      </c>
      <c r="C145">
        <v>656</v>
      </c>
      <c r="D145" s="72">
        <v>16.731999999999999</v>
      </c>
      <c r="E145">
        <v>25.13</v>
      </c>
      <c r="F145">
        <v>0.44</v>
      </c>
    </row>
    <row r="146" spans="1:6" x14ac:dyDescent="0.2">
      <c r="A146">
        <v>141</v>
      </c>
      <c r="B146" s="63">
        <v>18925</v>
      </c>
      <c r="C146">
        <v>1381.3</v>
      </c>
      <c r="D146" s="72">
        <v>16.654</v>
      </c>
      <c r="E146">
        <v>25.31</v>
      </c>
      <c r="F146">
        <v>0.43</v>
      </c>
    </row>
    <row r="147" spans="1:6" x14ac:dyDescent="0.2">
      <c r="A147">
        <v>142</v>
      </c>
      <c r="B147" s="63">
        <v>27927</v>
      </c>
      <c r="C147">
        <v>719</v>
      </c>
      <c r="D147" s="72">
        <v>16.62</v>
      </c>
      <c r="E147">
        <v>25.49</v>
      </c>
      <c r="F147">
        <v>0.43</v>
      </c>
    </row>
    <row r="148" spans="1:6" x14ac:dyDescent="0.2">
      <c r="A148">
        <v>143</v>
      </c>
      <c r="B148" s="63">
        <v>37920</v>
      </c>
      <c r="C148">
        <v>1701.3</v>
      </c>
      <c r="D148" s="72">
        <v>16.614999999999998</v>
      </c>
      <c r="E148">
        <v>25.67</v>
      </c>
      <c r="F148">
        <v>0.43</v>
      </c>
    </row>
    <row r="149" spans="1:6" x14ac:dyDescent="0.2">
      <c r="A149">
        <v>144</v>
      </c>
      <c r="B149" s="63">
        <v>26261</v>
      </c>
      <c r="C149">
        <v>313.3</v>
      </c>
      <c r="D149" s="72">
        <v>16.523</v>
      </c>
      <c r="E149">
        <v>25.85</v>
      </c>
      <c r="F149">
        <v>0.42</v>
      </c>
    </row>
    <row r="150" spans="1:6" x14ac:dyDescent="0.2">
      <c r="A150">
        <v>145</v>
      </c>
      <c r="B150" s="63">
        <v>35951</v>
      </c>
      <c r="C150">
        <v>536</v>
      </c>
      <c r="D150" s="72">
        <v>16.518999999999998</v>
      </c>
      <c r="E150">
        <v>26.03</v>
      </c>
      <c r="F150">
        <v>0.42</v>
      </c>
    </row>
    <row r="151" spans="1:6" x14ac:dyDescent="0.2">
      <c r="A151">
        <v>146</v>
      </c>
      <c r="B151" s="63">
        <v>38431</v>
      </c>
      <c r="C151">
        <v>446.8</v>
      </c>
      <c r="D151" s="72">
        <v>16.5</v>
      </c>
      <c r="E151">
        <v>26.21</v>
      </c>
      <c r="F151">
        <v>0.42</v>
      </c>
    </row>
    <row r="152" spans="1:6" x14ac:dyDescent="0.2">
      <c r="A152">
        <v>147</v>
      </c>
      <c r="B152" s="63">
        <v>22159</v>
      </c>
      <c r="C152">
        <v>950.5</v>
      </c>
      <c r="D152" s="72">
        <v>16.434999999999999</v>
      </c>
      <c r="E152">
        <v>26.39</v>
      </c>
      <c r="F152">
        <v>0.41</v>
      </c>
    </row>
    <row r="153" spans="1:6" x14ac:dyDescent="0.2">
      <c r="A153">
        <v>148</v>
      </c>
      <c r="B153" s="63">
        <v>40478</v>
      </c>
      <c r="C153">
        <v>206.3</v>
      </c>
      <c r="D153" s="72">
        <v>16.347000000000001</v>
      </c>
      <c r="E153">
        <v>26.57</v>
      </c>
      <c r="F153">
        <v>0.41</v>
      </c>
    </row>
    <row r="154" spans="1:6" x14ac:dyDescent="0.2">
      <c r="A154">
        <v>149</v>
      </c>
      <c r="B154" s="63">
        <v>32873</v>
      </c>
      <c r="C154">
        <v>199.5</v>
      </c>
      <c r="D154" s="72">
        <v>16.289000000000001</v>
      </c>
      <c r="E154">
        <v>26.75</v>
      </c>
      <c r="F154">
        <v>0.41</v>
      </c>
    </row>
    <row r="155" spans="1:6" x14ac:dyDescent="0.2">
      <c r="A155">
        <v>150</v>
      </c>
      <c r="B155" s="63">
        <v>23023</v>
      </c>
      <c r="C155">
        <v>1917</v>
      </c>
      <c r="D155" s="72">
        <v>16.164000000000001</v>
      </c>
      <c r="E155">
        <v>26.93</v>
      </c>
      <c r="F155">
        <v>0.41</v>
      </c>
    </row>
    <row r="156" spans="1:6" x14ac:dyDescent="0.2">
      <c r="A156">
        <v>151</v>
      </c>
      <c r="B156" s="63">
        <v>23798</v>
      </c>
      <c r="C156">
        <v>205.8</v>
      </c>
      <c r="D156" s="72">
        <v>16.143999999999998</v>
      </c>
      <c r="E156">
        <v>27.11</v>
      </c>
      <c r="F156">
        <v>0.4</v>
      </c>
    </row>
    <row r="157" spans="1:6" x14ac:dyDescent="0.2">
      <c r="A157">
        <v>152</v>
      </c>
      <c r="B157" s="63">
        <v>24286</v>
      </c>
      <c r="C157">
        <v>389.8</v>
      </c>
      <c r="D157" s="72">
        <v>16.02</v>
      </c>
      <c r="E157">
        <v>27.29</v>
      </c>
      <c r="F157">
        <v>0.4</v>
      </c>
    </row>
    <row r="158" spans="1:6" x14ac:dyDescent="0.2">
      <c r="A158">
        <v>153</v>
      </c>
      <c r="B158" s="63">
        <v>26591</v>
      </c>
      <c r="C158">
        <v>1849.5</v>
      </c>
      <c r="D158" s="72">
        <v>15.956</v>
      </c>
      <c r="E158">
        <v>27.47</v>
      </c>
      <c r="F158">
        <v>0.4</v>
      </c>
    </row>
    <row r="159" spans="1:6" x14ac:dyDescent="0.2">
      <c r="A159">
        <v>154</v>
      </c>
      <c r="B159" s="63">
        <v>19660</v>
      </c>
      <c r="C159">
        <v>240</v>
      </c>
      <c r="D159" s="72">
        <v>15.878</v>
      </c>
      <c r="E159">
        <v>27.65</v>
      </c>
      <c r="F159">
        <v>0.4</v>
      </c>
    </row>
    <row r="160" spans="1:6" x14ac:dyDescent="0.2">
      <c r="A160">
        <v>155</v>
      </c>
      <c r="B160" s="63">
        <v>33358</v>
      </c>
      <c r="C160">
        <v>421.5</v>
      </c>
      <c r="D160" s="72">
        <v>15.798999999999999</v>
      </c>
      <c r="E160">
        <v>27.83</v>
      </c>
      <c r="F160">
        <v>0.39</v>
      </c>
    </row>
    <row r="161" spans="1:6" x14ac:dyDescent="0.2">
      <c r="A161">
        <v>156</v>
      </c>
      <c r="B161" s="63">
        <v>28552</v>
      </c>
      <c r="C161">
        <v>579.79999999999995</v>
      </c>
      <c r="D161" s="72">
        <v>15.686</v>
      </c>
      <c r="E161">
        <v>28.01</v>
      </c>
      <c r="F161">
        <v>0.39</v>
      </c>
    </row>
    <row r="162" spans="1:6" x14ac:dyDescent="0.2">
      <c r="A162">
        <v>157</v>
      </c>
      <c r="B162" s="63">
        <v>38295</v>
      </c>
      <c r="C162">
        <v>1184.5</v>
      </c>
      <c r="D162" s="72">
        <v>15.667</v>
      </c>
      <c r="E162">
        <v>28.19</v>
      </c>
      <c r="F162">
        <v>0.39</v>
      </c>
    </row>
    <row r="163" spans="1:6" x14ac:dyDescent="0.2">
      <c r="A163">
        <v>158</v>
      </c>
      <c r="B163" s="63">
        <v>26060</v>
      </c>
      <c r="C163">
        <v>915.8</v>
      </c>
      <c r="D163" s="72">
        <v>15.563000000000001</v>
      </c>
      <c r="E163">
        <v>28.37</v>
      </c>
      <c r="F163">
        <v>0.39</v>
      </c>
    </row>
    <row r="164" spans="1:6" x14ac:dyDescent="0.2">
      <c r="A164">
        <v>159</v>
      </c>
      <c r="B164" s="63">
        <v>25820</v>
      </c>
      <c r="C164">
        <v>36.5</v>
      </c>
      <c r="D164" s="72">
        <v>15.218</v>
      </c>
      <c r="E164">
        <v>28.55</v>
      </c>
      <c r="F164">
        <v>0.38</v>
      </c>
    </row>
    <row r="165" spans="1:6" x14ac:dyDescent="0.2">
      <c r="A165">
        <v>160</v>
      </c>
      <c r="B165" s="63">
        <v>37113</v>
      </c>
      <c r="C165">
        <v>481.5</v>
      </c>
      <c r="D165" s="72">
        <v>15.212999999999999</v>
      </c>
      <c r="E165">
        <v>28.73</v>
      </c>
      <c r="F165">
        <v>0.38</v>
      </c>
    </row>
    <row r="166" spans="1:6" x14ac:dyDescent="0.2">
      <c r="A166">
        <v>161</v>
      </c>
      <c r="B166" s="63">
        <v>23633</v>
      </c>
      <c r="C166">
        <v>462</v>
      </c>
      <c r="D166" s="72">
        <v>15.03</v>
      </c>
      <c r="E166">
        <v>28.9</v>
      </c>
      <c r="F166">
        <v>0.38</v>
      </c>
    </row>
    <row r="167" spans="1:6" x14ac:dyDescent="0.2">
      <c r="A167">
        <v>162</v>
      </c>
      <c r="B167" s="63">
        <v>33053</v>
      </c>
      <c r="C167">
        <v>524.5</v>
      </c>
      <c r="D167" s="72">
        <v>14.952</v>
      </c>
      <c r="E167">
        <v>29.08</v>
      </c>
      <c r="F167">
        <v>0.38</v>
      </c>
    </row>
    <row r="168" spans="1:6" x14ac:dyDescent="0.2">
      <c r="A168">
        <v>163</v>
      </c>
      <c r="B168" s="63">
        <v>23592</v>
      </c>
      <c r="C168">
        <v>12</v>
      </c>
      <c r="D168" s="72">
        <v>14.946</v>
      </c>
      <c r="E168">
        <v>29.26</v>
      </c>
      <c r="F168">
        <v>0.37</v>
      </c>
    </row>
    <row r="169" spans="1:6" x14ac:dyDescent="0.2">
      <c r="A169">
        <v>164</v>
      </c>
      <c r="B169" s="63">
        <v>27828</v>
      </c>
      <c r="C169">
        <v>552.79999999999995</v>
      </c>
      <c r="D169" s="72">
        <v>14.943</v>
      </c>
      <c r="E169">
        <v>29.44</v>
      </c>
      <c r="F169">
        <v>0.37</v>
      </c>
    </row>
    <row r="170" spans="1:6" x14ac:dyDescent="0.2">
      <c r="A170">
        <v>165</v>
      </c>
      <c r="B170" s="63">
        <v>19763</v>
      </c>
      <c r="C170">
        <v>2635.8</v>
      </c>
      <c r="D170" s="72">
        <v>14.832000000000001</v>
      </c>
      <c r="E170">
        <v>29.62</v>
      </c>
      <c r="F170">
        <v>0.37</v>
      </c>
    </row>
    <row r="171" spans="1:6" x14ac:dyDescent="0.2">
      <c r="A171">
        <v>166</v>
      </c>
      <c r="B171" s="63">
        <v>38988</v>
      </c>
      <c r="C171">
        <v>1329.5</v>
      </c>
      <c r="D171" s="72">
        <v>14.807</v>
      </c>
      <c r="E171">
        <v>29.8</v>
      </c>
      <c r="F171">
        <v>0.37</v>
      </c>
    </row>
    <row r="172" spans="1:6" x14ac:dyDescent="0.2">
      <c r="A172">
        <v>167</v>
      </c>
      <c r="B172" s="63">
        <v>29512</v>
      </c>
      <c r="C172">
        <v>966</v>
      </c>
      <c r="D172" s="72">
        <v>14.723000000000001</v>
      </c>
      <c r="E172">
        <v>29.98</v>
      </c>
      <c r="F172">
        <v>0.37</v>
      </c>
    </row>
    <row r="173" spans="1:6" x14ac:dyDescent="0.2">
      <c r="A173">
        <v>168</v>
      </c>
      <c r="B173" s="63">
        <v>38572</v>
      </c>
      <c r="C173">
        <v>470.8</v>
      </c>
      <c r="D173" s="72">
        <v>14.443</v>
      </c>
      <c r="E173">
        <v>30.16</v>
      </c>
      <c r="F173">
        <v>0.36</v>
      </c>
    </row>
    <row r="174" spans="1:6" x14ac:dyDescent="0.2">
      <c r="A174">
        <v>169</v>
      </c>
      <c r="B174" s="63">
        <v>19538</v>
      </c>
      <c r="C174">
        <v>221</v>
      </c>
      <c r="D174" s="72">
        <v>14.369</v>
      </c>
      <c r="E174">
        <v>30.34</v>
      </c>
      <c r="F174">
        <v>0.36</v>
      </c>
    </row>
    <row r="175" spans="1:6" x14ac:dyDescent="0.2">
      <c r="A175">
        <v>170</v>
      </c>
      <c r="B175" s="63">
        <v>29675</v>
      </c>
      <c r="C175">
        <v>3326</v>
      </c>
      <c r="D175" s="72">
        <v>14.368</v>
      </c>
      <c r="E175">
        <v>30.52</v>
      </c>
      <c r="F175">
        <v>0.36</v>
      </c>
    </row>
    <row r="176" spans="1:6" x14ac:dyDescent="0.2">
      <c r="A176">
        <v>171</v>
      </c>
      <c r="B176" s="63">
        <v>19699</v>
      </c>
      <c r="C176">
        <v>184</v>
      </c>
      <c r="D176" s="72">
        <v>14.367000000000001</v>
      </c>
      <c r="E176">
        <v>30.7</v>
      </c>
      <c r="F176">
        <v>0.36</v>
      </c>
    </row>
    <row r="177" spans="1:6" x14ac:dyDescent="0.2">
      <c r="A177">
        <v>172</v>
      </c>
      <c r="B177" s="63">
        <v>21111</v>
      </c>
      <c r="C177">
        <v>1671.3</v>
      </c>
      <c r="D177" s="72">
        <v>14.305</v>
      </c>
      <c r="E177">
        <v>30.88</v>
      </c>
      <c r="F177">
        <v>0.35</v>
      </c>
    </row>
    <row r="178" spans="1:6" x14ac:dyDescent="0.2">
      <c r="A178">
        <v>173</v>
      </c>
      <c r="B178" s="63">
        <v>28407</v>
      </c>
      <c r="C178">
        <v>2617.8000000000002</v>
      </c>
      <c r="D178" s="72">
        <v>13.912000000000001</v>
      </c>
      <c r="E178">
        <v>31.06</v>
      </c>
      <c r="F178">
        <v>0.35</v>
      </c>
    </row>
    <row r="179" spans="1:6" x14ac:dyDescent="0.2">
      <c r="A179">
        <v>174</v>
      </c>
      <c r="B179" s="63">
        <v>35886</v>
      </c>
      <c r="C179">
        <v>434.5</v>
      </c>
      <c r="D179" s="72">
        <v>13.565</v>
      </c>
      <c r="E179">
        <v>31.24</v>
      </c>
      <c r="F179">
        <v>0.35</v>
      </c>
    </row>
    <row r="180" spans="1:6" x14ac:dyDescent="0.2">
      <c r="A180">
        <v>175</v>
      </c>
      <c r="B180" s="63">
        <v>29844</v>
      </c>
      <c r="C180">
        <v>516.79999999999995</v>
      </c>
      <c r="D180" s="72">
        <v>13.523999999999999</v>
      </c>
      <c r="E180">
        <v>31.42</v>
      </c>
      <c r="F180">
        <v>0.35</v>
      </c>
    </row>
    <row r="181" spans="1:6" x14ac:dyDescent="0.2">
      <c r="A181">
        <v>176</v>
      </c>
      <c r="B181" s="63">
        <v>24396</v>
      </c>
      <c r="C181">
        <v>87</v>
      </c>
      <c r="D181" s="72">
        <v>13.52</v>
      </c>
      <c r="E181">
        <v>31.6</v>
      </c>
      <c r="F181">
        <v>0.35</v>
      </c>
    </row>
    <row r="182" spans="1:6" x14ac:dyDescent="0.2">
      <c r="A182">
        <v>177</v>
      </c>
      <c r="B182" s="63">
        <v>27785</v>
      </c>
      <c r="C182">
        <v>171.8</v>
      </c>
      <c r="D182" s="72">
        <v>13.486000000000001</v>
      </c>
      <c r="E182">
        <v>31.78</v>
      </c>
      <c r="F182">
        <v>0.34</v>
      </c>
    </row>
    <row r="183" spans="1:6" x14ac:dyDescent="0.2">
      <c r="A183">
        <v>178</v>
      </c>
      <c r="B183" s="63">
        <v>40384</v>
      </c>
      <c r="C183">
        <v>673.3</v>
      </c>
      <c r="D183" s="72">
        <v>13.471</v>
      </c>
      <c r="E183">
        <v>31.96</v>
      </c>
      <c r="F183">
        <v>0.34</v>
      </c>
    </row>
    <row r="184" spans="1:6" x14ac:dyDescent="0.2">
      <c r="A184">
        <v>179</v>
      </c>
      <c r="B184" s="63">
        <v>34373</v>
      </c>
      <c r="C184">
        <v>1602</v>
      </c>
      <c r="D184" s="72">
        <v>13.087999999999999</v>
      </c>
      <c r="E184">
        <v>32.14</v>
      </c>
      <c r="F184">
        <v>0.34</v>
      </c>
    </row>
    <row r="185" spans="1:6" x14ac:dyDescent="0.2">
      <c r="A185">
        <v>180</v>
      </c>
      <c r="B185" s="63">
        <v>32091</v>
      </c>
      <c r="C185">
        <v>2435.3000000000002</v>
      </c>
      <c r="D185" s="72">
        <v>13.074</v>
      </c>
      <c r="E185">
        <v>32.32</v>
      </c>
      <c r="F185">
        <v>0.34</v>
      </c>
    </row>
    <row r="186" spans="1:6" x14ac:dyDescent="0.2">
      <c r="A186">
        <v>181</v>
      </c>
      <c r="B186" s="63">
        <v>35786</v>
      </c>
      <c r="C186">
        <v>2140</v>
      </c>
      <c r="D186" s="72">
        <v>13.071</v>
      </c>
      <c r="E186">
        <v>32.5</v>
      </c>
      <c r="F186">
        <v>0.34</v>
      </c>
    </row>
    <row r="187" spans="1:6" x14ac:dyDescent="0.2">
      <c r="A187">
        <v>182</v>
      </c>
      <c r="B187" s="63">
        <v>27970</v>
      </c>
      <c r="C187">
        <v>407.8</v>
      </c>
      <c r="D187" s="72">
        <v>13.023</v>
      </c>
      <c r="E187">
        <v>32.68</v>
      </c>
      <c r="F187">
        <v>0.34</v>
      </c>
    </row>
    <row r="188" spans="1:6" x14ac:dyDescent="0.2">
      <c r="A188">
        <v>183</v>
      </c>
      <c r="B188" s="63">
        <v>32302</v>
      </c>
      <c r="C188">
        <v>17.5</v>
      </c>
      <c r="D188" s="72">
        <v>12.814</v>
      </c>
      <c r="E188">
        <v>32.85</v>
      </c>
      <c r="F188">
        <v>0.33</v>
      </c>
    </row>
    <row r="189" spans="1:6" x14ac:dyDescent="0.2">
      <c r="A189">
        <v>184</v>
      </c>
      <c r="B189" s="63">
        <v>21821</v>
      </c>
      <c r="C189">
        <v>681.3</v>
      </c>
      <c r="D189" s="72">
        <v>12.497</v>
      </c>
      <c r="E189">
        <v>33.03</v>
      </c>
      <c r="F189">
        <v>0.33</v>
      </c>
    </row>
    <row r="190" spans="1:6" x14ac:dyDescent="0.2">
      <c r="A190">
        <v>185</v>
      </c>
      <c r="B190" s="63">
        <v>30978</v>
      </c>
      <c r="C190">
        <v>1041.3</v>
      </c>
      <c r="D190" s="72">
        <v>12.481</v>
      </c>
      <c r="E190">
        <v>33.21</v>
      </c>
      <c r="F190">
        <v>0.33</v>
      </c>
    </row>
    <row r="191" spans="1:6" x14ac:dyDescent="0.2">
      <c r="A191">
        <v>186</v>
      </c>
      <c r="B191" s="63">
        <v>39214</v>
      </c>
      <c r="C191">
        <v>93.5</v>
      </c>
      <c r="D191" s="72">
        <v>12.465</v>
      </c>
      <c r="E191">
        <v>33.39</v>
      </c>
      <c r="F191">
        <v>0.33</v>
      </c>
    </row>
    <row r="192" spans="1:6" x14ac:dyDescent="0.2">
      <c r="A192">
        <v>187</v>
      </c>
      <c r="B192" s="63">
        <v>36597</v>
      </c>
      <c r="C192">
        <v>1068.3</v>
      </c>
      <c r="D192" s="72">
        <v>12.319000000000001</v>
      </c>
      <c r="E192">
        <v>33.57</v>
      </c>
      <c r="F192">
        <v>0.33</v>
      </c>
    </row>
    <row r="193" spans="1:6" x14ac:dyDescent="0.2">
      <c r="A193">
        <v>188</v>
      </c>
      <c r="B193" s="63">
        <v>22906</v>
      </c>
      <c r="C193">
        <v>423.3</v>
      </c>
      <c r="D193" s="72">
        <v>12.292999999999999</v>
      </c>
      <c r="E193">
        <v>33.75</v>
      </c>
      <c r="F193">
        <v>0.32</v>
      </c>
    </row>
    <row r="194" spans="1:6" x14ac:dyDescent="0.2">
      <c r="A194">
        <v>189</v>
      </c>
      <c r="B194" s="63">
        <v>32437</v>
      </c>
      <c r="C194">
        <v>908.5</v>
      </c>
      <c r="D194" s="72">
        <v>12.156000000000001</v>
      </c>
      <c r="E194">
        <v>33.93</v>
      </c>
      <c r="F194">
        <v>0.32</v>
      </c>
    </row>
    <row r="195" spans="1:6" x14ac:dyDescent="0.2">
      <c r="A195">
        <v>190</v>
      </c>
      <c r="B195" s="63">
        <v>26229</v>
      </c>
      <c r="C195">
        <v>348</v>
      </c>
      <c r="D195" s="72">
        <v>12.129</v>
      </c>
      <c r="E195">
        <v>34.11</v>
      </c>
      <c r="F195">
        <v>0.32</v>
      </c>
    </row>
    <row r="196" spans="1:6" x14ac:dyDescent="0.2">
      <c r="A196">
        <v>191</v>
      </c>
      <c r="B196" s="63">
        <v>33554</v>
      </c>
      <c r="C196">
        <v>1774.5</v>
      </c>
      <c r="D196" s="72">
        <v>12.065</v>
      </c>
      <c r="E196">
        <v>34.29</v>
      </c>
      <c r="F196">
        <v>0.32</v>
      </c>
    </row>
    <row r="197" spans="1:6" x14ac:dyDescent="0.2">
      <c r="A197">
        <v>192</v>
      </c>
      <c r="B197" s="63">
        <v>40101</v>
      </c>
      <c r="C197">
        <v>1864.3</v>
      </c>
      <c r="D197" s="72">
        <v>11.92</v>
      </c>
      <c r="E197">
        <v>34.47</v>
      </c>
      <c r="F197">
        <v>0.32</v>
      </c>
    </row>
    <row r="198" spans="1:6" x14ac:dyDescent="0.2">
      <c r="A198">
        <v>193</v>
      </c>
      <c r="B198" s="63">
        <v>27697</v>
      </c>
      <c r="C198">
        <v>340.5</v>
      </c>
      <c r="D198" s="72">
        <v>11.858000000000001</v>
      </c>
      <c r="E198">
        <v>34.65</v>
      </c>
      <c r="F198">
        <v>0.32</v>
      </c>
    </row>
    <row r="199" spans="1:6" x14ac:dyDescent="0.2">
      <c r="A199">
        <v>194</v>
      </c>
      <c r="B199" s="63">
        <v>23206</v>
      </c>
      <c r="C199">
        <v>344.3</v>
      </c>
      <c r="D199" s="72">
        <v>11.836</v>
      </c>
      <c r="E199">
        <v>34.83</v>
      </c>
      <c r="F199">
        <v>0.31</v>
      </c>
    </row>
    <row r="200" spans="1:6" x14ac:dyDescent="0.2">
      <c r="A200">
        <v>195</v>
      </c>
      <c r="B200" s="63">
        <v>24799</v>
      </c>
      <c r="C200">
        <v>455.8</v>
      </c>
      <c r="D200" s="72">
        <v>11.795</v>
      </c>
      <c r="E200">
        <v>35.01</v>
      </c>
      <c r="F200">
        <v>0.31</v>
      </c>
    </row>
    <row r="201" spans="1:6" x14ac:dyDescent="0.2">
      <c r="A201">
        <v>196</v>
      </c>
      <c r="B201" s="63">
        <v>25544</v>
      </c>
      <c r="C201">
        <v>743.3</v>
      </c>
      <c r="D201" s="72">
        <v>11.597</v>
      </c>
      <c r="E201">
        <v>35.19</v>
      </c>
      <c r="F201">
        <v>0.31</v>
      </c>
    </row>
    <row r="202" spans="1:6" x14ac:dyDescent="0.2">
      <c r="A202">
        <v>197</v>
      </c>
      <c r="B202" s="63">
        <v>27675</v>
      </c>
      <c r="C202">
        <v>217.5</v>
      </c>
      <c r="D202" s="72">
        <v>11.478999999999999</v>
      </c>
      <c r="E202">
        <v>35.369999999999997</v>
      </c>
      <c r="F202">
        <v>0.31</v>
      </c>
    </row>
    <row r="203" spans="1:6" x14ac:dyDescent="0.2">
      <c r="A203">
        <v>198</v>
      </c>
      <c r="B203" s="63">
        <v>23338</v>
      </c>
      <c r="C203">
        <v>3813.8</v>
      </c>
      <c r="D203" s="72">
        <v>11.41</v>
      </c>
      <c r="E203">
        <v>35.549999999999997</v>
      </c>
      <c r="F203">
        <v>0.31</v>
      </c>
    </row>
    <row r="204" spans="1:6" x14ac:dyDescent="0.2">
      <c r="A204">
        <v>199</v>
      </c>
      <c r="B204" s="63">
        <v>25969</v>
      </c>
      <c r="C204">
        <v>647.79999999999995</v>
      </c>
      <c r="D204" s="72">
        <v>11.401999999999999</v>
      </c>
      <c r="E204">
        <v>35.729999999999997</v>
      </c>
      <c r="F204">
        <v>0.31</v>
      </c>
    </row>
    <row r="205" spans="1:6" x14ac:dyDescent="0.2">
      <c r="A205">
        <v>200</v>
      </c>
      <c r="B205" s="63">
        <v>29224</v>
      </c>
      <c r="C205">
        <v>2863.5</v>
      </c>
      <c r="D205" s="72">
        <v>11.371</v>
      </c>
      <c r="E205">
        <v>35.909999999999997</v>
      </c>
      <c r="F205">
        <v>0.31</v>
      </c>
    </row>
    <row r="206" spans="1:6" x14ac:dyDescent="0.2">
      <c r="A206">
        <v>201</v>
      </c>
      <c r="B206" s="63">
        <v>19301</v>
      </c>
      <c r="C206">
        <v>1962.3</v>
      </c>
      <c r="D206" s="72">
        <v>11.211</v>
      </c>
      <c r="E206">
        <v>36.090000000000003</v>
      </c>
      <c r="F206">
        <v>0.3</v>
      </c>
    </row>
    <row r="207" spans="1:6" x14ac:dyDescent="0.2">
      <c r="A207">
        <v>202</v>
      </c>
      <c r="B207" s="63">
        <v>25114</v>
      </c>
      <c r="C207">
        <v>87.3</v>
      </c>
      <c r="D207" s="72">
        <v>11.202999999999999</v>
      </c>
      <c r="E207">
        <v>36.270000000000003</v>
      </c>
      <c r="F207">
        <v>0.3</v>
      </c>
    </row>
    <row r="208" spans="1:6" x14ac:dyDescent="0.2">
      <c r="A208">
        <v>203</v>
      </c>
      <c r="B208" s="63">
        <v>30283</v>
      </c>
      <c r="C208">
        <v>72.5</v>
      </c>
      <c r="D208" s="72">
        <v>11.182</v>
      </c>
      <c r="E208">
        <v>36.450000000000003</v>
      </c>
      <c r="F208">
        <v>0.3</v>
      </c>
    </row>
    <row r="209" spans="1:6" x14ac:dyDescent="0.2">
      <c r="A209">
        <v>204</v>
      </c>
      <c r="B209" s="63">
        <v>30444</v>
      </c>
      <c r="C209">
        <v>703.8</v>
      </c>
      <c r="D209" s="72">
        <v>11.12</v>
      </c>
      <c r="E209">
        <v>36.619999999999997</v>
      </c>
      <c r="F209">
        <v>0.3</v>
      </c>
    </row>
    <row r="210" spans="1:6" x14ac:dyDescent="0.2">
      <c r="A210">
        <v>205</v>
      </c>
      <c r="B210" s="63">
        <v>37908</v>
      </c>
      <c r="C210">
        <v>6.3</v>
      </c>
      <c r="D210" s="72">
        <v>11.051</v>
      </c>
      <c r="E210">
        <v>36.799999999999997</v>
      </c>
      <c r="F210">
        <v>0.3</v>
      </c>
    </row>
    <row r="211" spans="1:6" x14ac:dyDescent="0.2">
      <c r="A211">
        <v>206</v>
      </c>
      <c r="B211" s="63">
        <v>34812</v>
      </c>
      <c r="C211">
        <v>1190.8</v>
      </c>
      <c r="D211" s="72">
        <v>11.039</v>
      </c>
      <c r="E211">
        <v>36.979999999999997</v>
      </c>
      <c r="F211">
        <v>0.3</v>
      </c>
    </row>
    <row r="212" spans="1:6" x14ac:dyDescent="0.2">
      <c r="A212">
        <v>207</v>
      </c>
      <c r="B212" s="63">
        <v>28648</v>
      </c>
      <c r="C212">
        <v>795.3</v>
      </c>
      <c r="D212" s="72">
        <v>11.010999999999999</v>
      </c>
      <c r="E212">
        <v>37.159999999999997</v>
      </c>
      <c r="F212">
        <v>0.28999999999999998</v>
      </c>
    </row>
    <row r="213" spans="1:6" x14ac:dyDescent="0.2">
      <c r="A213">
        <v>208</v>
      </c>
      <c r="B213" s="63">
        <v>18632</v>
      </c>
      <c r="C213">
        <v>1838.3</v>
      </c>
      <c r="D213" s="72">
        <v>10.920999999999999</v>
      </c>
      <c r="E213">
        <v>37.340000000000003</v>
      </c>
      <c r="F213">
        <v>0.28999999999999998</v>
      </c>
    </row>
    <row r="214" spans="1:6" x14ac:dyDescent="0.2">
      <c r="A214">
        <v>209</v>
      </c>
      <c r="B214" s="63">
        <v>36203</v>
      </c>
      <c r="C214">
        <v>896</v>
      </c>
      <c r="D214" s="72">
        <v>10.903</v>
      </c>
      <c r="E214">
        <v>37.520000000000003</v>
      </c>
      <c r="F214">
        <v>0.28999999999999998</v>
      </c>
    </row>
    <row r="215" spans="1:6" x14ac:dyDescent="0.2">
      <c r="A215">
        <v>210</v>
      </c>
      <c r="B215" s="63">
        <v>21912</v>
      </c>
      <c r="C215">
        <v>1906</v>
      </c>
      <c r="D215" s="72">
        <v>10.778</v>
      </c>
      <c r="E215">
        <v>37.700000000000003</v>
      </c>
      <c r="F215">
        <v>0.28999999999999998</v>
      </c>
    </row>
    <row r="216" spans="1:6" x14ac:dyDescent="0.2">
      <c r="A216">
        <v>211</v>
      </c>
      <c r="B216" s="63">
        <v>20002</v>
      </c>
      <c r="C216">
        <v>730.3</v>
      </c>
      <c r="D216" s="72">
        <v>10.737</v>
      </c>
      <c r="E216">
        <v>37.880000000000003</v>
      </c>
      <c r="F216">
        <v>0.28999999999999998</v>
      </c>
    </row>
    <row r="217" spans="1:6" x14ac:dyDescent="0.2">
      <c r="A217">
        <v>212</v>
      </c>
      <c r="B217" s="63">
        <v>39176</v>
      </c>
      <c r="C217">
        <v>278.5</v>
      </c>
      <c r="D217" s="72">
        <v>10.512</v>
      </c>
      <c r="E217">
        <v>38.06</v>
      </c>
      <c r="F217">
        <v>0.28999999999999998</v>
      </c>
    </row>
    <row r="218" spans="1:6" x14ac:dyDescent="0.2">
      <c r="A218">
        <v>213</v>
      </c>
      <c r="B218" s="63">
        <v>20801</v>
      </c>
      <c r="C218">
        <v>286</v>
      </c>
      <c r="D218" s="72">
        <v>10.45</v>
      </c>
      <c r="E218">
        <v>38.24</v>
      </c>
      <c r="F218">
        <v>0.28999999999999998</v>
      </c>
    </row>
    <row r="219" spans="1:6" x14ac:dyDescent="0.2">
      <c r="A219">
        <v>214</v>
      </c>
      <c r="B219" s="63">
        <v>18908</v>
      </c>
      <c r="C219">
        <v>85.8</v>
      </c>
      <c r="D219" s="72">
        <v>10.407999999999999</v>
      </c>
      <c r="E219">
        <v>38.42</v>
      </c>
      <c r="F219">
        <v>0.28999999999999998</v>
      </c>
    </row>
    <row r="220" spans="1:6" x14ac:dyDescent="0.2">
      <c r="A220">
        <v>215</v>
      </c>
      <c r="B220" s="63">
        <v>39541</v>
      </c>
      <c r="C220">
        <v>600.29999999999995</v>
      </c>
      <c r="D220" s="72">
        <v>10.295999999999999</v>
      </c>
      <c r="E220">
        <v>38.6</v>
      </c>
      <c r="F220">
        <v>0.28000000000000003</v>
      </c>
    </row>
    <row r="221" spans="1:6" x14ac:dyDescent="0.2">
      <c r="A221">
        <v>216</v>
      </c>
      <c r="B221" s="63">
        <v>33183</v>
      </c>
      <c r="C221">
        <v>414.8</v>
      </c>
      <c r="D221" s="72">
        <v>10.288</v>
      </c>
      <c r="E221">
        <v>38.78</v>
      </c>
      <c r="F221">
        <v>0.28000000000000003</v>
      </c>
    </row>
    <row r="222" spans="1:6" x14ac:dyDescent="0.2">
      <c r="A222">
        <v>217</v>
      </c>
      <c r="B222" s="63">
        <v>29474</v>
      </c>
      <c r="C222">
        <v>567.79999999999995</v>
      </c>
      <c r="D222" s="72">
        <v>10.215999999999999</v>
      </c>
      <c r="E222">
        <v>38.96</v>
      </c>
      <c r="F222">
        <v>0.28000000000000003</v>
      </c>
    </row>
    <row r="223" spans="1:6" x14ac:dyDescent="0.2">
      <c r="A223">
        <v>218</v>
      </c>
      <c r="B223" s="63">
        <v>30370</v>
      </c>
      <c r="C223">
        <v>1459.3</v>
      </c>
      <c r="D223" s="72">
        <v>10.19</v>
      </c>
      <c r="E223">
        <v>39.14</v>
      </c>
      <c r="F223">
        <v>0.28000000000000003</v>
      </c>
    </row>
    <row r="224" spans="1:6" x14ac:dyDescent="0.2">
      <c r="A224">
        <v>219</v>
      </c>
      <c r="B224" s="63">
        <v>24009</v>
      </c>
      <c r="C224">
        <v>338.3</v>
      </c>
      <c r="D224" s="72">
        <v>10.156000000000001</v>
      </c>
      <c r="E224">
        <v>39.32</v>
      </c>
      <c r="F224">
        <v>0.28000000000000003</v>
      </c>
    </row>
    <row r="225" spans="1:6" x14ac:dyDescent="0.2">
      <c r="A225">
        <v>220</v>
      </c>
      <c r="B225" s="63">
        <v>20953</v>
      </c>
      <c r="C225">
        <v>150</v>
      </c>
      <c r="D225" s="72">
        <v>10.032999999999999</v>
      </c>
      <c r="E225">
        <v>39.5</v>
      </c>
      <c r="F225">
        <v>0.28000000000000003</v>
      </c>
    </row>
    <row r="226" spans="1:6" x14ac:dyDescent="0.2">
      <c r="A226">
        <v>221</v>
      </c>
      <c r="B226" s="63">
        <v>36490</v>
      </c>
      <c r="C226">
        <v>430.3</v>
      </c>
      <c r="D226" s="72">
        <v>9.9700000000000006</v>
      </c>
      <c r="E226">
        <v>39.68</v>
      </c>
      <c r="F226">
        <v>0.28000000000000003</v>
      </c>
    </row>
    <row r="227" spans="1:6" x14ac:dyDescent="0.2">
      <c r="A227">
        <v>222</v>
      </c>
      <c r="B227" s="63">
        <v>22296</v>
      </c>
      <c r="C227">
        <v>2799</v>
      </c>
      <c r="D227" s="72">
        <v>9.8610000000000007</v>
      </c>
      <c r="E227">
        <v>39.86</v>
      </c>
      <c r="F227">
        <v>0.27</v>
      </c>
    </row>
    <row r="228" spans="1:6" x14ac:dyDescent="0.2">
      <c r="A228">
        <v>223</v>
      </c>
      <c r="B228" s="63">
        <v>34594</v>
      </c>
      <c r="C228">
        <v>220.8</v>
      </c>
      <c r="D228" s="72">
        <v>9.7829999999999995</v>
      </c>
      <c r="E228">
        <v>40.04</v>
      </c>
      <c r="F228">
        <v>0.27</v>
      </c>
    </row>
    <row r="229" spans="1:6" x14ac:dyDescent="0.2">
      <c r="A229">
        <v>224</v>
      </c>
      <c r="B229" s="63">
        <v>30825</v>
      </c>
      <c r="C229">
        <v>161.5</v>
      </c>
      <c r="D229" s="72">
        <v>9.7789999999999999</v>
      </c>
      <c r="E229">
        <v>40.22</v>
      </c>
      <c r="F229">
        <v>0.27</v>
      </c>
    </row>
    <row r="230" spans="1:6" x14ac:dyDescent="0.2">
      <c r="A230">
        <v>225</v>
      </c>
      <c r="B230" s="63">
        <v>29877</v>
      </c>
      <c r="C230">
        <v>441</v>
      </c>
      <c r="D230" s="72">
        <v>9.69</v>
      </c>
      <c r="E230">
        <v>40.39</v>
      </c>
      <c r="F230">
        <v>0.27</v>
      </c>
    </row>
    <row r="231" spans="1:6" x14ac:dyDescent="0.2">
      <c r="A231">
        <v>226</v>
      </c>
      <c r="B231" s="63">
        <v>27753</v>
      </c>
      <c r="C231">
        <v>316.8</v>
      </c>
      <c r="D231" s="72">
        <v>9.6010000000000009</v>
      </c>
      <c r="E231">
        <v>40.57</v>
      </c>
      <c r="F231">
        <v>0.27</v>
      </c>
    </row>
    <row r="232" spans="1:6" x14ac:dyDescent="0.2">
      <c r="A232">
        <v>227</v>
      </c>
      <c r="B232" s="63">
        <v>21199</v>
      </c>
      <c r="C232">
        <v>797.8</v>
      </c>
      <c r="D232" s="72">
        <v>9.5990000000000002</v>
      </c>
      <c r="E232">
        <v>40.75</v>
      </c>
      <c r="F232">
        <v>0.27</v>
      </c>
    </row>
    <row r="233" spans="1:6" x14ac:dyDescent="0.2">
      <c r="A233">
        <v>228</v>
      </c>
      <c r="B233" s="63">
        <v>22841</v>
      </c>
      <c r="C233">
        <v>172.8</v>
      </c>
      <c r="D233" s="72">
        <v>9.5559999999999992</v>
      </c>
      <c r="E233">
        <v>40.93</v>
      </c>
      <c r="F233">
        <v>0.27</v>
      </c>
    </row>
    <row r="234" spans="1:6" x14ac:dyDescent="0.2">
      <c r="A234">
        <v>229</v>
      </c>
      <c r="B234" s="63">
        <v>39746</v>
      </c>
      <c r="C234">
        <v>59</v>
      </c>
      <c r="D234" s="72">
        <v>9.49</v>
      </c>
      <c r="E234">
        <v>41.11</v>
      </c>
      <c r="F234">
        <v>0.27</v>
      </c>
    </row>
    <row r="235" spans="1:6" x14ac:dyDescent="0.2">
      <c r="A235">
        <v>230</v>
      </c>
      <c r="B235" s="63">
        <v>22953</v>
      </c>
      <c r="C235">
        <v>456.8</v>
      </c>
      <c r="D235" s="72">
        <v>9.4830000000000005</v>
      </c>
      <c r="E235">
        <v>41.29</v>
      </c>
      <c r="F235">
        <v>0.27</v>
      </c>
    </row>
    <row r="236" spans="1:6" x14ac:dyDescent="0.2">
      <c r="A236">
        <v>231</v>
      </c>
      <c r="B236" s="63">
        <v>21517</v>
      </c>
      <c r="C236">
        <v>130.30000000000001</v>
      </c>
      <c r="D236" s="72">
        <v>9.4659999999999993</v>
      </c>
      <c r="E236">
        <v>41.47</v>
      </c>
      <c r="F236">
        <v>0.26</v>
      </c>
    </row>
    <row r="237" spans="1:6" x14ac:dyDescent="0.2">
      <c r="A237">
        <v>232</v>
      </c>
      <c r="B237" s="63">
        <v>30715</v>
      </c>
      <c r="C237">
        <v>2279.3000000000002</v>
      </c>
      <c r="D237" s="72">
        <v>9.4410000000000007</v>
      </c>
      <c r="E237">
        <v>41.65</v>
      </c>
      <c r="F237">
        <v>0.26</v>
      </c>
    </row>
    <row r="238" spans="1:6" x14ac:dyDescent="0.2">
      <c r="A238">
        <v>233</v>
      </c>
      <c r="B238" s="63">
        <v>21024</v>
      </c>
      <c r="C238">
        <v>294.5</v>
      </c>
      <c r="D238" s="72">
        <v>9.3580000000000005</v>
      </c>
      <c r="E238">
        <v>41.83</v>
      </c>
      <c r="F238">
        <v>0.26</v>
      </c>
    </row>
    <row r="239" spans="1:6" x14ac:dyDescent="0.2">
      <c r="A239">
        <v>234</v>
      </c>
      <c r="B239" s="63">
        <v>38810</v>
      </c>
      <c r="C239">
        <v>461.5</v>
      </c>
      <c r="D239" s="72">
        <v>9.2910000000000004</v>
      </c>
      <c r="E239">
        <v>42.01</v>
      </c>
      <c r="F239">
        <v>0.26</v>
      </c>
    </row>
    <row r="240" spans="1:6" x14ac:dyDescent="0.2">
      <c r="A240">
        <v>235</v>
      </c>
      <c r="B240" s="63">
        <v>30572</v>
      </c>
      <c r="C240">
        <v>422.5</v>
      </c>
      <c r="D240" s="72">
        <v>9.1069999999999993</v>
      </c>
      <c r="E240">
        <v>42.19</v>
      </c>
      <c r="F240">
        <v>0.26</v>
      </c>
    </row>
    <row r="241" spans="1:6" x14ac:dyDescent="0.2">
      <c r="A241">
        <v>236</v>
      </c>
      <c r="B241" s="63">
        <v>40082</v>
      </c>
      <c r="C241">
        <v>96.3</v>
      </c>
      <c r="D241" s="72">
        <v>8.9719999999999995</v>
      </c>
      <c r="E241">
        <v>42.37</v>
      </c>
      <c r="F241">
        <v>0.26</v>
      </c>
    </row>
    <row r="242" spans="1:6" x14ac:dyDescent="0.2">
      <c r="A242">
        <v>237</v>
      </c>
      <c r="B242" s="63">
        <v>39793</v>
      </c>
      <c r="C242">
        <v>241.3</v>
      </c>
      <c r="D242" s="72">
        <v>8.91</v>
      </c>
      <c r="E242">
        <v>42.55</v>
      </c>
      <c r="F242">
        <v>0.26</v>
      </c>
    </row>
    <row r="243" spans="1:6" x14ac:dyDescent="0.2">
      <c r="A243">
        <v>238</v>
      </c>
      <c r="B243" s="63">
        <v>37446</v>
      </c>
      <c r="C243">
        <v>110.8</v>
      </c>
      <c r="D243" s="72">
        <v>8.7910000000000004</v>
      </c>
      <c r="E243">
        <v>42.73</v>
      </c>
      <c r="F243">
        <v>0.26</v>
      </c>
    </row>
    <row r="244" spans="1:6" x14ac:dyDescent="0.2">
      <c r="A244">
        <v>239</v>
      </c>
      <c r="B244" s="63">
        <v>28938</v>
      </c>
      <c r="C244">
        <v>506</v>
      </c>
      <c r="D244" s="72">
        <v>8.7509999999999994</v>
      </c>
      <c r="E244">
        <v>42.91</v>
      </c>
      <c r="F244">
        <v>0.26</v>
      </c>
    </row>
    <row r="245" spans="1:6" x14ac:dyDescent="0.2">
      <c r="A245">
        <v>240</v>
      </c>
      <c r="B245" s="63">
        <v>27317</v>
      </c>
      <c r="C245">
        <v>18</v>
      </c>
      <c r="D245" s="72">
        <v>8.7360000000000007</v>
      </c>
      <c r="E245">
        <v>43.09</v>
      </c>
      <c r="F245">
        <v>0.25</v>
      </c>
    </row>
    <row r="246" spans="1:6" x14ac:dyDescent="0.2">
      <c r="A246">
        <v>241</v>
      </c>
      <c r="B246" s="63">
        <v>33948</v>
      </c>
      <c r="C246">
        <v>1026</v>
      </c>
      <c r="D246" s="72">
        <v>8.5500000000000007</v>
      </c>
      <c r="E246">
        <v>43.27</v>
      </c>
      <c r="F246">
        <v>0.25</v>
      </c>
    </row>
    <row r="247" spans="1:6" x14ac:dyDescent="0.2">
      <c r="A247">
        <v>242</v>
      </c>
      <c r="B247" s="63">
        <v>27171</v>
      </c>
      <c r="C247">
        <v>259</v>
      </c>
      <c r="D247" s="72">
        <v>8.5</v>
      </c>
      <c r="E247">
        <v>43.45</v>
      </c>
      <c r="F247">
        <v>0.25</v>
      </c>
    </row>
    <row r="248" spans="1:6" x14ac:dyDescent="0.2">
      <c r="A248">
        <v>243</v>
      </c>
      <c r="B248" s="63">
        <v>32370</v>
      </c>
      <c r="C248">
        <v>477.3</v>
      </c>
      <c r="D248" s="72">
        <v>8.4589999999999996</v>
      </c>
      <c r="E248">
        <v>43.63</v>
      </c>
      <c r="F248">
        <v>0.25</v>
      </c>
    </row>
    <row r="249" spans="1:6" x14ac:dyDescent="0.2">
      <c r="A249">
        <v>244</v>
      </c>
      <c r="B249" s="63">
        <v>22058</v>
      </c>
      <c r="C249">
        <v>190.3</v>
      </c>
      <c r="D249" s="72">
        <v>8.3710000000000004</v>
      </c>
      <c r="E249">
        <v>43.81</v>
      </c>
      <c r="F249">
        <v>0.25</v>
      </c>
    </row>
    <row r="250" spans="1:6" x14ac:dyDescent="0.2">
      <c r="A250">
        <v>245</v>
      </c>
      <c r="B250" s="63">
        <v>39268</v>
      </c>
      <c r="C250">
        <v>144.80000000000001</v>
      </c>
      <c r="D250" s="72">
        <v>8.157</v>
      </c>
      <c r="E250">
        <v>43.99</v>
      </c>
      <c r="F250">
        <v>0.25</v>
      </c>
    </row>
    <row r="251" spans="1:6" x14ac:dyDescent="0.2">
      <c r="A251">
        <v>246</v>
      </c>
      <c r="B251" s="63">
        <v>20973</v>
      </c>
      <c r="C251">
        <v>871.3</v>
      </c>
      <c r="D251" s="72">
        <v>8.1229999999999993</v>
      </c>
      <c r="E251">
        <v>44.17</v>
      </c>
      <c r="F251">
        <v>0.25</v>
      </c>
    </row>
    <row r="252" spans="1:6" x14ac:dyDescent="0.2">
      <c r="A252">
        <v>247</v>
      </c>
      <c r="B252" s="63">
        <v>31641</v>
      </c>
      <c r="C252">
        <v>524.29999999999995</v>
      </c>
      <c r="D252" s="72">
        <v>8.0649999999999995</v>
      </c>
      <c r="E252">
        <v>44.34</v>
      </c>
      <c r="F252">
        <v>0.25</v>
      </c>
    </row>
    <row r="253" spans="1:6" x14ac:dyDescent="0.2">
      <c r="A253">
        <v>248</v>
      </c>
      <c r="B253" s="63">
        <v>34216</v>
      </c>
      <c r="C253">
        <v>561</v>
      </c>
      <c r="D253" s="72">
        <v>7.992</v>
      </c>
      <c r="E253">
        <v>44.52</v>
      </c>
      <c r="F253">
        <v>0.25</v>
      </c>
    </row>
    <row r="254" spans="1:6" x14ac:dyDescent="0.2">
      <c r="A254">
        <v>249</v>
      </c>
      <c r="B254" s="63">
        <v>30600</v>
      </c>
      <c r="C254">
        <v>1867.3</v>
      </c>
      <c r="D254" s="72">
        <v>7.968</v>
      </c>
      <c r="E254">
        <v>44.7</v>
      </c>
      <c r="F254">
        <v>0.24</v>
      </c>
    </row>
    <row r="255" spans="1:6" x14ac:dyDescent="0.2">
      <c r="A255">
        <v>250</v>
      </c>
      <c r="B255" s="63">
        <v>27875</v>
      </c>
      <c r="C255">
        <v>141.30000000000001</v>
      </c>
      <c r="D255" s="72">
        <v>7.9589999999999996</v>
      </c>
      <c r="E255">
        <v>44.88</v>
      </c>
      <c r="F255">
        <v>0.24</v>
      </c>
    </row>
    <row r="256" spans="1:6" x14ac:dyDescent="0.2">
      <c r="A256">
        <v>251</v>
      </c>
      <c r="B256" s="63">
        <v>36163</v>
      </c>
      <c r="C256">
        <v>724.8</v>
      </c>
      <c r="D256" s="72">
        <v>7.7290000000000001</v>
      </c>
      <c r="E256">
        <v>45.06</v>
      </c>
      <c r="F256">
        <v>0.24</v>
      </c>
    </row>
    <row r="257" spans="1:6" x14ac:dyDescent="0.2">
      <c r="A257">
        <v>252</v>
      </c>
      <c r="B257" s="63">
        <v>36788</v>
      </c>
      <c r="C257">
        <v>167</v>
      </c>
      <c r="D257" s="72">
        <v>7.601</v>
      </c>
      <c r="E257">
        <v>45.24</v>
      </c>
      <c r="F257">
        <v>0.24</v>
      </c>
    </row>
    <row r="258" spans="1:6" x14ac:dyDescent="0.2">
      <c r="A258">
        <v>253</v>
      </c>
      <c r="B258" s="63">
        <v>28591</v>
      </c>
      <c r="C258">
        <v>1024.5</v>
      </c>
      <c r="D258" s="72">
        <v>7.5720000000000001</v>
      </c>
      <c r="E258">
        <v>45.42</v>
      </c>
      <c r="F258">
        <v>0.24</v>
      </c>
    </row>
    <row r="259" spans="1:6" x14ac:dyDescent="0.2">
      <c r="A259">
        <v>254</v>
      </c>
      <c r="B259" s="63">
        <v>24499</v>
      </c>
      <c r="C259">
        <v>524</v>
      </c>
      <c r="D259" s="72">
        <v>7.452</v>
      </c>
      <c r="E259">
        <v>45.6</v>
      </c>
      <c r="F259">
        <v>0.24</v>
      </c>
    </row>
    <row r="260" spans="1:6" x14ac:dyDescent="0.2">
      <c r="A260">
        <v>255</v>
      </c>
      <c r="B260" s="63">
        <v>23997</v>
      </c>
      <c r="C260">
        <v>16.5</v>
      </c>
      <c r="D260" s="72">
        <v>7.3949999999999996</v>
      </c>
      <c r="E260">
        <v>45.78</v>
      </c>
      <c r="F260">
        <v>0.24</v>
      </c>
    </row>
    <row r="261" spans="1:6" x14ac:dyDescent="0.2">
      <c r="A261">
        <v>256</v>
      </c>
      <c r="B261" s="63">
        <v>33703</v>
      </c>
      <c r="C261">
        <v>401.8</v>
      </c>
      <c r="D261" s="72">
        <v>7.34</v>
      </c>
      <c r="E261">
        <v>45.96</v>
      </c>
      <c r="F261">
        <v>0.24</v>
      </c>
    </row>
    <row r="262" spans="1:6" x14ac:dyDescent="0.2">
      <c r="A262">
        <v>257</v>
      </c>
      <c r="B262" s="63">
        <v>33869</v>
      </c>
      <c r="C262">
        <v>138</v>
      </c>
      <c r="D262" s="72">
        <v>7.2220000000000004</v>
      </c>
      <c r="E262">
        <v>46.14</v>
      </c>
      <c r="F262">
        <v>0.24</v>
      </c>
    </row>
    <row r="263" spans="1:6" x14ac:dyDescent="0.2">
      <c r="A263">
        <v>258</v>
      </c>
      <c r="B263" s="63">
        <v>33299</v>
      </c>
      <c r="C263">
        <v>674</v>
      </c>
      <c r="D263" s="72">
        <v>7.2089999999999996</v>
      </c>
      <c r="E263">
        <v>46.32</v>
      </c>
      <c r="F263">
        <v>0.24</v>
      </c>
    </row>
    <row r="264" spans="1:6" x14ac:dyDescent="0.2">
      <c r="A264">
        <v>259</v>
      </c>
      <c r="B264" s="63">
        <v>30939</v>
      </c>
      <c r="C264">
        <v>2.5</v>
      </c>
      <c r="D264" s="72">
        <v>7.1689999999999996</v>
      </c>
      <c r="E264">
        <v>46.5</v>
      </c>
      <c r="F264">
        <v>0.24</v>
      </c>
    </row>
    <row r="265" spans="1:6" x14ac:dyDescent="0.2">
      <c r="A265">
        <v>260</v>
      </c>
      <c r="B265" s="63">
        <v>35718</v>
      </c>
      <c r="C265">
        <v>912.3</v>
      </c>
      <c r="D265" s="72">
        <v>7.0739999999999998</v>
      </c>
      <c r="E265">
        <v>46.68</v>
      </c>
      <c r="F265">
        <v>0.23</v>
      </c>
    </row>
    <row r="266" spans="1:6" x14ac:dyDescent="0.2">
      <c r="A266">
        <v>261</v>
      </c>
      <c r="B266" s="63">
        <v>21636</v>
      </c>
      <c r="C266">
        <v>776.3</v>
      </c>
      <c r="D266" s="72">
        <v>7.0069999999999997</v>
      </c>
      <c r="E266">
        <v>46.86</v>
      </c>
      <c r="F266">
        <v>0.23</v>
      </c>
    </row>
    <row r="267" spans="1:6" x14ac:dyDescent="0.2">
      <c r="A267">
        <v>262</v>
      </c>
      <c r="B267" s="63">
        <v>26938</v>
      </c>
      <c r="C267">
        <v>18.8</v>
      </c>
      <c r="D267" s="72">
        <v>6.9749999999999996</v>
      </c>
      <c r="E267">
        <v>47.04</v>
      </c>
      <c r="F267">
        <v>0.23</v>
      </c>
    </row>
    <row r="268" spans="1:6" x14ac:dyDescent="0.2">
      <c r="A268">
        <v>263</v>
      </c>
      <c r="B268" s="63">
        <v>38844</v>
      </c>
      <c r="C268">
        <v>451.8</v>
      </c>
      <c r="D268" s="72">
        <v>6.8630000000000004</v>
      </c>
      <c r="E268">
        <v>47.22</v>
      </c>
      <c r="F268">
        <v>0.23</v>
      </c>
    </row>
    <row r="269" spans="1:6" x14ac:dyDescent="0.2">
      <c r="A269">
        <v>264</v>
      </c>
      <c r="B269" s="63">
        <v>38048</v>
      </c>
      <c r="C269">
        <v>404.8</v>
      </c>
      <c r="D269" s="72">
        <v>6.7629999999999999</v>
      </c>
      <c r="E269">
        <v>47.4</v>
      </c>
      <c r="F269">
        <v>0.23</v>
      </c>
    </row>
    <row r="270" spans="1:6" x14ac:dyDescent="0.2">
      <c r="A270">
        <v>265</v>
      </c>
      <c r="B270" s="63">
        <v>29359</v>
      </c>
      <c r="C270">
        <v>79.5</v>
      </c>
      <c r="D270" s="72">
        <v>6.7560000000000002</v>
      </c>
      <c r="E270">
        <v>47.58</v>
      </c>
      <c r="F270">
        <v>0.23</v>
      </c>
    </row>
    <row r="271" spans="1:6" x14ac:dyDescent="0.2">
      <c r="A271">
        <v>266</v>
      </c>
      <c r="B271" s="63">
        <v>26683</v>
      </c>
      <c r="C271">
        <v>1991.5</v>
      </c>
      <c r="D271" s="72">
        <v>6.6920000000000002</v>
      </c>
      <c r="E271">
        <v>47.76</v>
      </c>
      <c r="F271">
        <v>0.23</v>
      </c>
    </row>
    <row r="272" spans="1:6" x14ac:dyDescent="0.2">
      <c r="A272">
        <v>267</v>
      </c>
      <c r="B272" s="63">
        <v>24535</v>
      </c>
      <c r="C272">
        <v>800.3</v>
      </c>
      <c r="D272" s="72">
        <v>6.5949999999999998</v>
      </c>
      <c r="E272">
        <v>47.94</v>
      </c>
      <c r="F272">
        <v>0.23</v>
      </c>
    </row>
    <row r="273" spans="1:6" x14ac:dyDescent="0.2">
      <c r="A273">
        <v>268</v>
      </c>
      <c r="B273" s="63">
        <v>20911</v>
      </c>
      <c r="C273">
        <v>169.5</v>
      </c>
      <c r="D273" s="72">
        <v>6.569</v>
      </c>
      <c r="E273">
        <v>48.11</v>
      </c>
      <c r="F273">
        <v>0.23</v>
      </c>
    </row>
    <row r="274" spans="1:6" x14ac:dyDescent="0.2">
      <c r="A274">
        <v>269</v>
      </c>
      <c r="B274" s="63">
        <v>20222</v>
      </c>
      <c r="C274">
        <v>963.8</v>
      </c>
      <c r="D274" s="72">
        <v>6.5670000000000002</v>
      </c>
      <c r="E274">
        <v>48.29</v>
      </c>
      <c r="F274">
        <v>0.23</v>
      </c>
    </row>
    <row r="275" spans="1:6" x14ac:dyDescent="0.2">
      <c r="A275">
        <v>270</v>
      </c>
      <c r="B275" s="63">
        <v>21099</v>
      </c>
      <c r="C275">
        <v>14.3</v>
      </c>
      <c r="D275" s="72">
        <v>6.5209999999999999</v>
      </c>
      <c r="E275">
        <v>48.47</v>
      </c>
      <c r="F275">
        <v>0.23</v>
      </c>
    </row>
    <row r="276" spans="1:6" x14ac:dyDescent="0.2">
      <c r="A276">
        <v>271</v>
      </c>
      <c r="B276" s="63">
        <v>28844</v>
      </c>
      <c r="C276">
        <v>1934.8</v>
      </c>
      <c r="D276" s="72">
        <v>6.5030000000000001</v>
      </c>
      <c r="E276">
        <v>48.65</v>
      </c>
      <c r="F276">
        <v>0.23</v>
      </c>
    </row>
    <row r="277" spans="1:6" x14ac:dyDescent="0.2">
      <c r="A277">
        <v>272</v>
      </c>
      <c r="B277" s="63">
        <v>39716</v>
      </c>
      <c r="C277">
        <v>122.5</v>
      </c>
      <c r="D277" s="72">
        <v>6.46</v>
      </c>
      <c r="E277">
        <v>48.83</v>
      </c>
      <c r="F277">
        <v>0.22</v>
      </c>
    </row>
    <row r="278" spans="1:6" x14ac:dyDescent="0.2">
      <c r="A278">
        <v>273</v>
      </c>
      <c r="B278" s="63">
        <v>39126</v>
      </c>
      <c r="C278">
        <v>748.8</v>
      </c>
      <c r="D278" s="72">
        <v>6.4429999999999996</v>
      </c>
      <c r="E278">
        <v>49.01</v>
      </c>
      <c r="F278">
        <v>0.22</v>
      </c>
    </row>
    <row r="279" spans="1:6" x14ac:dyDescent="0.2">
      <c r="A279">
        <v>274</v>
      </c>
      <c r="B279" s="63">
        <v>22568</v>
      </c>
      <c r="C279">
        <v>174.3</v>
      </c>
      <c r="D279" s="72">
        <v>6.258</v>
      </c>
      <c r="E279">
        <v>49.19</v>
      </c>
      <c r="F279">
        <v>0.22</v>
      </c>
    </row>
    <row r="280" spans="1:6" x14ac:dyDescent="0.2">
      <c r="A280">
        <v>275</v>
      </c>
      <c r="B280" s="63">
        <v>31883</v>
      </c>
      <c r="C280">
        <v>905.8</v>
      </c>
      <c r="D280" s="72">
        <v>6.2380000000000004</v>
      </c>
      <c r="E280">
        <v>49.37</v>
      </c>
      <c r="F280">
        <v>0.22</v>
      </c>
    </row>
    <row r="281" spans="1:6" x14ac:dyDescent="0.2">
      <c r="A281">
        <v>276</v>
      </c>
      <c r="B281" s="63">
        <v>34757</v>
      </c>
      <c r="C281">
        <v>220.5</v>
      </c>
      <c r="D281" s="72">
        <v>6.2149999999999999</v>
      </c>
      <c r="E281">
        <v>49.55</v>
      </c>
      <c r="F281">
        <v>0.22</v>
      </c>
    </row>
    <row r="282" spans="1:6" x14ac:dyDescent="0.2">
      <c r="A282">
        <v>277</v>
      </c>
      <c r="B282" s="63">
        <v>19901</v>
      </c>
      <c r="C282">
        <v>445</v>
      </c>
      <c r="D282" s="72">
        <v>6.032</v>
      </c>
      <c r="E282">
        <v>49.73</v>
      </c>
      <c r="F282">
        <v>0.22</v>
      </c>
    </row>
    <row r="283" spans="1:6" x14ac:dyDescent="0.2">
      <c r="A283">
        <v>278</v>
      </c>
      <c r="B283" s="63">
        <v>31078</v>
      </c>
      <c r="C283">
        <v>294.3</v>
      </c>
      <c r="D283" s="72">
        <v>5.9969999999999999</v>
      </c>
      <c r="E283">
        <v>49.91</v>
      </c>
      <c r="F283">
        <v>0.22</v>
      </c>
    </row>
    <row r="284" spans="1:6" x14ac:dyDescent="0.2">
      <c r="A284">
        <v>279</v>
      </c>
      <c r="B284" s="63">
        <v>26300</v>
      </c>
      <c r="C284">
        <v>1476.8</v>
      </c>
      <c r="D284" s="72">
        <v>5.9909999999999997</v>
      </c>
      <c r="E284">
        <v>50.09</v>
      </c>
      <c r="F284">
        <v>0.22</v>
      </c>
    </row>
    <row r="285" spans="1:6" x14ac:dyDescent="0.2">
      <c r="A285">
        <v>280</v>
      </c>
      <c r="B285" s="63">
        <v>28076</v>
      </c>
      <c r="C285">
        <v>1053.5</v>
      </c>
      <c r="D285" s="72">
        <v>5.976</v>
      </c>
      <c r="E285">
        <v>50.27</v>
      </c>
      <c r="F285">
        <v>0.22</v>
      </c>
    </row>
    <row r="286" spans="1:6" x14ac:dyDescent="0.2">
      <c r="A286">
        <v>281</v>
      </c>
      <c r="B286" s="63">
        <v>20745</v>
      </c>
      <c r="C286">
        <v>375.8</v>
      </c>
      <c r="D286" s="72">
        <v>5.8570000000000002</v>
      </c>
      <c r="E286">
        <v>50.45</v>
      </c>
      <c r="F286">
        <v>0.22</v>
      </c>
    </row>
    <row r="287" spans="1:6" x14ac:dyDescent="0.2">
      <c r="A287">
        <v>282</v>
      </c>
      <c r="B287" s="63">
        <v>37496</v>
      </c>
      <c r="C287">
        <v>96.5</v>
      </c>
      <c r="D287" s="72">
        <v>5.7629999999999999</v>
      </c>
      <c r="E287">
        <v>50.63</v>
      </c>
      <c r="F287">
        <v>0.22</v>
      </c>
    </row>
    <row r="288" spans="1:6" x14ac:dyDescent="0.2">
      <c r="A288">
        <v>283</v>
      </c>
      <c r="B288" s="63">
        <v>25503</v>
      </c>
      <c r="C288">
        <v>554</v>
      </c>
      <c r="D288" s="72">
        <v>5.7460000000000004</v>
      </c>
      <c r="E288">
        <v>50.81</v>
      </c>
      <c r="F288">
        <v>0.22</v>
      </c>
    </row>
    <row r="289" spans="1:6" x14ac:dyDescent="0.2">
      <c r="A289">
        <v>284</v>
      </c>
      <c r="B289" s="63">
        <v>19686</v>
      </c>
      <c r="C289">
        <v>53.8</v>
      </c>
      <c r="D289" s="72">
        <v>5.7380000000000004</v>
      </c>
      <c r="E289">
        <v>50.99</v>
      </c>
      <c r="F289">
        <v>0.21</v>
      </c>
    </row>
    <row r="290" spans="1:6" x14ac:dyDescent="0.2">
      <c r="A290">
        <v>285</v>
      </c>
      <c r="B290" s="63">
        <v>38672</v>
      </c>
      <c r="C290">
        <v>2095.8000000000002</v>
      </c>
      <c r="D290" s="72">
        <v>5.6719999999999997</v>
      </c>
      <c r="E290">
        <v>51.17</v>
      </c>
      <c r="F290">
        <v>0.21</v>
      </c>
    </row>
    <row r="291" spans="1:6" x14ac:dyDescent="0.2">
      <c r="A291">
        <v>286</v>
      </c>
      <c r="B291" s="63">
        <v>28197</v>
      </c>
      <c r="C291">
        <v>223</v>
      </c>
      <c r="D291" s="72">
        <v>5.6</v>
      </c>
      <c r="E291">
        <v>51.35</v>
      </c>
      <c r="F291">
        <v>0.21</v>
      </c>
    </row>
    <row r="292" spans="1:6" x14ac:dyDescent="0.2">
      <c r="A292">
        <v>287</v>
      </c>
      <c r="B292" s="63">
        <v>23700</v>
      </c>
      <c r="C292">
        <v>927.8</v>
      </c>
      <c r="D292" s="72">
        <v>5.5960000000000001</v>
      </c>
      <c r="E292">
        <v>51.53</v>
      </c>
      <c r="F292">
        <v>0.21</v>
      </c>
    </row>
    <row r="293" spans="1:6" x14ac:dyDescent="0.2">
      <c r="A293">
        <v>288</v>
      </c>
      <c r="B293" s="63">
        <v>31795</v>
      </c>
      <c r="C293">
        <v>283.3</v>
      </c>
      <c r="D293" s="72">
        <v>5.4960000000000004</v>
      </c>
      <c r="E293">
        <v>51.71</v>
      </c>
      <c r="F293">
        <v>0.21</v>
      </c>
    </row>
    <row r="294" spans="1:6" x14ac:dyDescent="0.2">
      <c r="A294">
        <v>289</v>
      </c>
      <c r="B294" s="63">
        <v>31830</v>
      </c>
      <c r="C294">
        <v>159.30000000000001</v>
      </c>
      <c r="D294" s="72">
        <v>5.3979999999999997</v>
      </c>
      <c r="E294">
        <v>51.89</v>
      </c>
      <c r="F294">
        <v>0.21</v>
      </c>
    </row>
    <row r="295" spans="1:6" x14ac:dyDescent="0.2">
      <c r="A295">
        <v>290</v>
      </c>
      <c r="B295" s="63">
        <v>33886</v>
      </c>
      <c r="C295">
        <v>57.8</v>
      </c>
      <c r="D295" s="72">
        <v>5.3120000000000003</v>
      </c>
      <c r="E295">
        <v>52.06</v>
      </c>
      <c r="F295">
        <v>0.21</v>
      </c>
    </row>
    <row r="296" spans="1:6" x14ac:dyDescent="0.2">
      <c r="A296">
        <v>291</v>
      </c>
      <c r="B296" s="63">
        <v>39229</v>
      </c>
      <c r="C296">
        <v>385.8</v>
      </c>
      <c r="D296" s="72">
        <v>5.2880000000000003</v>
      </c>
      <c r="E296">
        <v>52.24</v>
      </c>
      <c r="F296">
        <v>0.21</v>
      </c>
    </row>
    <row r="297" spans="1:6" x14ac:dyDescent="0.2">
      <c r="A297">
        <v>292</v>
      </c>
      <c r="B297" s="63">
        <v>26779</v>
      </c>
      <c r="C297">
        <v>970.8</v>
      </c>
      <c r="D297" s="72">
        <v>5.1349999999999998</v>
      </c>
      <c r="E297">
        <v>52.42</v>
      </c>
      <c r="F297">
        <v>0.21</v>
      </c>
    </row>
    <row r="298" spans="1:6" x14ac:dyDescent="0.2">
      <c r="A298">
        <v>293</v>
      </c>
      <c r="B298" s="63">
        <v>38078</v>
      </c>
      <c r="C298">
        <v>1725.8</v>
      </c>
      <c r="D298" s="72">
        <v>5.1319999999999997</v>
      </c>
      <c r="E298">
        <v>52.6</v>
      </c>
      <c r="F298">
        <v>0.21</v>
      </c>
    </row>
    <row r="299" spans="1:6" x14ac:dyDescent="0.2">
      <c r="A299">
        <v>294</v>
      </c>
      <c r="B299" s="63">
        <v>33477</v>
      </c>
      <c r="C299">
        <v>244.3</v>
      </c>
      <c r="D299" s="72">
        <v>5.0910000000000002</v>
      </c>
      <c r="E299">
        <v>52.78</v>
      </c>
      <c r="F299">
        <v>0.21</v>
      </c>
    </row>
    <row r="300" spans="1:6" x14ac:dyDescent="0.2">
      <c r="A300">
        <v>295</v>
      </c>
      <c r="B300" s="63">
        <v>24579</v>
      </c>
      <c r="C300">
        <v>1009.5</v>
      </c>
      <c r="D300" s="72">
        <v>4.9589999999999996</v>
      </c>
      <c r="E300">
        <v>52.96</v>
      </c>
      <c r="F300">
        <v>0.21</v>
      </c>
    </row>
    <row r="301" spans="1:6" x14ac:dyDescent="0.2">
      <c r="A301">
        <v>296</v>
      </c>
      <c r="B301" s="63">
        <v>20686</v>
      </c>
      <c r="C301">
        <v>34.5</v>
      </c>
      <c r="D301" s="72">
        <v>4.907</v>
      </c>
      <c r="E301">
        <v>53.14</v>
      </c>
      <c r="F301">
        <v>0.21</v>
      </c>
    </row>
    <row r="302" spans="1:6" x14ac:dyDescent="0.2">
      <c r="A302">
        <v>297</v>
      </c>
      <c r="B302" s="63">
        <v>22538</v>
      </c>
      <c r="C302">
        <v>16</v>
      </c>
      <c r="D302" s="72">
        <v>4.8339999999999996</v>
      </c>
      <c r="E302">
        <v>53.32</v>
      </c>
      <c r="F302">
        <v>0.21</v>
      </c>
    </row>
    <row r="303" spans="1:6" x14ac:dyDescent="0.2">
      <c r="A303">
        <v>298</v>
      </c>
      <c r="B303" s="63">
        <v>33732</v>
      </c>
      <c r="C303">
        <v>679</v>
      </c>
      <c r="D303" s="72">
        <v>4.8209999999999997</v>
      </c>
      <c r="E303">
        <v>53.5</v>
      </c>
      <c r="F303">
        <v>0.2</v>
      </c>
    </row>
    <row r="304" spans="1:6" x14ac:dyDescent="0.2">
      <c r="A304">
        <v>299</v>
      </c>
      <c r="B304" s="63">
        <v>39064</v>
      </c>
      <c r="C304">
        <v>625</v>
      </c>
      <c r="D304" s="72">
        <v>4.8090000000000002</v>
      </c>
      <c r="E304">
        <v>53.68</v>
      </c>
      <c r="F304">
        <v>0.2</v>
      </c>
    </row>
    <row r="305" spans="1:6" x14ac:dyDescent="0.2">
      <c r="A305">
        <v>300</v>
      </c>
      <c r="B305" s="63">
        <v>30297</v>
      </c>
      <c r="C305">
        <v>182.5</v>
      </c>
      <c r="D305" s="72">
        <v>4.7649999999999997</v>
      </c>
      <c r="E305">
        <v>53.86</v>
      </c>
      <c r="F305">
        <v>0.2</v>
      </c>
    </row>
    <row r="306" spans="1:6" x14ac:dyDescent="0.2">
      <c r="A306">
        <v>301</v>
      </c>
      <c r="B306" s="63">
        <v>36938</v>
      </c>
      <c r="C306">
        <v>1453.3</v>
      </c>
      <c r="D306" s="72">
        <v>4.657</v>
      </c>
      <c r="E306">
        <v>54.04</v>
      </c>
      <c r="F306">
        <v>0.2</v>
      </c>
    </row>
    <row r="307" spans="1:6" x14ac:dyDescent="0.2">
      <c r="A307">
        <v>302</v>
      </c>
      <c r="B307" s="63">
        <v>32228</v>
      </c>
      <c r="C307">
        <v>17.8</v>
      </c>
      <c r="D307" s="72">
        <v>4.6449999999999996</v>
      </c>
      <c r="E307">
        <v>54.22</v>
      </c>
      <c r="F307">
        <v>0.2</v>
      </c>
    </row>
    <row r="308" spans="1:6" x14ac:dyDescent="0.2">
      <c r="A308">
        <v>303</v>
      </c>
      <c r="B308" s="63">
        <v>20521</v>
      </c>
      <c r="C308">
        <v>261.5</v>
      </c>
      <c r="D308" s="72">
        <v>4.625</v>
      </c>
      <c r="E308">
        <v>54.4</v>
      </c>
      <c r="F308">
        <v>0.2</v>
      </c>
    </row>
    <row r="309" spans="1:6" x14ac:dyDescent="0.2">
      <c r="A309">
        <v>304</v>
      </c>
      <c r="B309" s="63">
        <v>24150</v>
      </c>
      <c r="C309">
        <v>953.5</v>
      </c>
      <c r="D309" s="72">
        <v>4.5259999999999998</v>
      </c>
      <c r="E309">
        <v>54.58</v>
      </c>
      <c r="F309">
        <v>0.2</v>
      </c>
    </row>
    <row r="310" spans="1:6" x14ac:dyDescent="0.2">
      <c r="A310">
        <v>305</v>
      </c>
      <c r="B310" s="63">
        <v>21871</v>
      </c>
      <c r="C310">
        <v>750</v>
      </c>
      <c r="D310" s="72">
        <v>4.5250000000000004</v>
      </c>
      <c r="E310">
        <v>54.76</v>
      </c>
      <c r="F310">
        <v>0.2</v>
      </c>
    </row>
    <row r="311" spans="1:6" x14ac:dyDescent="0.2">
      <c r="A311">
        <v>306</v>
      </c>
      <c r="B311" s="63">
        <v>30214</v>
      </c>
      <c r="C311">
        <v>167.5</v>
      </c>
      <c r="D311" s="72">
        <v>4.4790000000000001</v>
      </c>
      <c r="E311">
        <v>54.94</v>
      </c>
      <c r="F311">
        <v>0.2</v>
      </c>
    </row>
    <row r="312" spans="1:6" x14ac:dyDescent="0.2">
      <c r="A312">
        <v>307</v>
      </c>
      <c r="B312" s="63">
        <v>31866</v>
      </c>
      <c r="C312">
        <v>118.5</v>
      </c>
      <c r="D312" s="72">
        <v>4.4509999999999996</v>
      </c>
      <c r="E312">
        <v>55.12</v>
      </c>
      <c r="F312">
        <v>0.2</v>
      </c>
    </row>
    <row r="313" spans="1:6" x14ac:dyDescent="0.2">
      <c r="A313">
        <v>308</v>
      </c>
      <c r="B313" s="63">
        <v>31507</v>
      </c>
      <c r="C313">
        <v>376.3</v>
      </c>
      <c r="D313" s="72">
        <v>4.3970000000000002</v>
      </c>
      <c r="E313">
        <v>55.3</v>
      </c>
      <c r="F313">
        <v>0.2</v>
      </c>
    </row>
    <row r="314" spans="1:6" x14ac:dyDescent="0.2">
      <c r="A314">
        <v>309</v>
      </c>
      <c r="B314" s="63">
        <v>32206</v>
      </c>
      <c r="C314">
        <v>4.5</v>
      </c>
      <c r="D314" s="72">
        <v>4.3579999999999997</v>
      </c>
      <c r="E314">
        <v>55.48</v>
      </c>
      <c r="F314">
        <v>0.2</v>
      </c>
    </row>
    <row r="315" spans="1:6" x14ac:dyDescent="0.2">
      <c r="A315">
        <v>310</v>
      </c>
      <c r="B315" s="63">
        <v>22682</v>
      </c>
      <c r="C315">
        <v>1051.8</v>
      </c>
      <c r="D315" s="72">
        <v>4.274</v>
      </c>
      <c r="E315">
        <v>55.66</v>
      </c>
      <c r="F315">
        <v>0.2</v>
      </c>
    </row>
    <row r="316" spans="1:6" x14ac:dyDescent="0.2">
      <c r="A316">
        <v>311</v>
      </c>
      <c r="B316" s="63">
        <v>38936</v>
      </c>
      <c r="C316">
        <v>78.8</v>
      </c>
      <c r="D316" s="72">
        <v>4.2380000000000004</v>
      </c>
      <c r="E316">
        <v>55.83</v>
      </c>
      <c r="F316">
        <v>0.2</v>
      </c>
    </row>
    <row r="317" spans="1:6" x14ac:dyDescent="0.2">
      <c r="A317">
        <v>312</v>
      </c>
      <c r="B317" s="63">
        <v>23619</v>
      </c>
      <c r="C317">
        <v>3.3</v>
      </c>
      <c r="D317" s="72">
        <v>4.2380000000000004</v>
      </c>
      <c r="E317">
        <v>56.01</v>
      </c>
      <c r="F317">
        <v>0.2</v>
      </c>
    </row>
    <row r="318" spans="1:6" x14ac:dyDescent="0.2">
      <c r="A318">
        <v>313</v>
      </c>
      <c r="B318" s="63">
        <v>34251</v>
      </c>
      <c r="C318">
        <v>502.3</v>
      </c>
      <c r="D318" s="72">
        <v>4.2290000000000001</v>
      </c>
      <c r="E318">
        <v>56.19</v>
      </c>
      <c r="F318">
        <v>0.19</v>
      </c>
    </row>
    <row r="319" spans="1:6" x14ac:dyDescent="0.2">
      <c r="A319">
        <v>314</v>
      </c>
      <c r="B319" s="63">
        <v>38004</v>
      </c>
      <c r="C319">
        <v>475</v>
      </c>
      <c r="D319" s="72">
        <v>4.1879999999999997</v>
      </c>
      <c r="E319">
        <v>56.37</v>
      </c>
      <c r="F319">
        <v>0.19</v>
      </c>
    </row>
    <row r="320" spans="1:6" x14ac:dyDescent="0.2">
      <c r="A320">
        <v>315</v>
      </c>
      <c r="B320" s="63">
        <v>22736</v>
      </c>
      <c r="C320">
        <v>1017</v>
      </c>
      <c r="D320" s="72">
        <v>4.1680000000000001</v>
      </c>
      <c r="E320">
        <v>56.55</v>
      </c>
      <c r="F320">
        <v>0.19</v>
      </c>
    </row>
    <row r="321" spans="1:6" x14ac:dyDescent="0.2">
      <c r="A321">
        <v>316</v>
      </c>
      <c r="B321" s="63">
        <v>33498</v>
      </c>
      <c r="C321">
        <v>717.3</v>
      </c>
      <c r="D321" s="72">
        <v>4.165</v>
      </c>
      <c r="E321">
        <v>56.73</v>
      </c>
      <c r="F321">
        <v>0.19</v>
      </c>
    </row>
    <row r="322" spans="1:6" x14ac:dyDescent="0.2">
      <c r="A322">
        <v>317</v>
      </c>
      <c r="B322" s="63">
        <v>35439</v>
      </c>
      <c r="C322">
        <v>886.8</v>
      </c>
      <c r="D322" s="72">
        <v>4.077</v>
      </c>
      <c r="E322">
        <v>56.91</v>
      </c>
      <c r="F322">
        <v>0.19</v>
      </c>
    </row>
    <row r="323" spans="1:6" x14ac:dyDescent="0.2">
      <c r="A323">
        <v>318</v>
      </c>
      <c r="B323" s="63">
        <v>35532</v>
      </c>
      <c r="C323">
        <v>378.5</v>
      </c>
      <c r="D323" s="72">
        <v>3.9689999999999999</v>
      </c>
      <c r="E323">
        <v>57.09</v>
      </c>
      <c r="F323">
        <v>0.19</v>
      </c>
    </row>
    <row r="324" spans="1:6" x14ac:dyDescent="0.2">
      <c r="A324">
        <v>319</v>
      </c>
      <c r="B324" s="63">
        <v>24209</v>
      </c>
      <c r="C324">
        <v>1115.5</v>
      </c>
      <c r="D324" s="72">
        <v>3.92</v>
      </c>
      <c r="E324">
        <v>57.27</v>
      </c>
      <c r="F324">
        <v>0.19</v>
      </c>
    </row>
    <row r="325" spans="1:6" x14ac:dyDescent="0.2">
      <c r="A325">
        <v>320</v>
      </c>
      <c r="B325" s="63">
        <v>36570</v>
      </c>
      <c r="C325">
        <v>323</v>
      </c>
      <c r="D325" s="72">
        <v>3.907</v>
      </c>
      <c r="E325">
        <v>57.45</v>
      </c>
      <c r="F325">
        <v>0.19</v>
      </c>
    </row>
    <row r="326" spans="1:6" x14ac:dyDescent="0.2">
      <c r="A326">
        <v>321</v>
      </c>
      <c r="B326" s="63">
        <v>18995</v>
      </c>
      <c r="C326">
        <v>775</v>
      </c>
      <c r="D326" s="72">
        <v>3.9</v>
      </c>
      <c r="E326">
        <v>57.63</v>
      </c>
      <c r="F326">
        <v>0.19</v>
      </c>
    </row>
    <row r="327" spans="1:6" x14ac:dyDescent="0.2">
      <c r="A327">
        <v>322</v>
      </c>
      <c r="B327" s="63">
        <v>20463</v>
      </c>
      <c r="C327">
        <v>1128.5</v>
      </c>
      <c r="D327" s="72">
        <v>3.8370000000000002</v>
      </c>
      <c r="E327">
        <v>57.81</v>
      </c>
      <c r="F327">
        <v>0.19</v>
      </c>
    </row>
    <row r="328" spans="1:6" x14ac:dyDescent="0.2">
      <c r="A328">
        <v>323</v>
      </c>
      <c r="B328" s="63">
        <v>35916</v>
      </c>
      <c r="C328">
        <v>266.8</v>
      </c>
      <c r="D328" s="72">
        <v>3.794</v>
      </c>
      <c r="E328">
        <v>57.99</v>
      </c>
      <c r="F328">
        <v>0.19</v>
      </c>
    </row>
    <row r="329" spans="1:6" x14ac:dyDescent="0.2">
      <c r="A329">
        <v>324</v>
      </c>
      <c r="B329" s="63">
        <v>21480</v>
      </c>
      <c r="C329">
        <v>14.5</v>
      </c>
      <c r="D329" s="72">
        <v>3.7829999999999999</v>
      </c>
      <c r="E329">
        <v>58.17</v>
      </c>
      <c r="F329">
        <v>0.19</v>
      </c>
    </row>
    <row r="330" spans="1:6" x14ac:dyDescent="0.2">
      <c r="A330">
        <v>325</v>
      </c>
      <c r="B330" s="63">
        <v>40513</v>
      </c>
      <c r="C330">
        <v>6.3</v>
      </c>
      <c r="D330" s="72">
        <v>3.766</v>
      </c>
      <c r="E330">
        <v>58.35</v>
      </c>
      <c r="F330">
        <v>0.19</v>
      </c>
    </row>
    <row r="331" spans="1:6" x14ac:dyDescent="0.2">
      <c r="A331">
        <v>326</v>
      </c>
      <c r="B331" s="63">
        <v>29448</v>
      </c>
      <c r="C331">
        <v>62</v>
      </c>
      <c r="D331" s="72">
        <v>3.7650000000000001</v>
      </c>
      <c r="E331">
        <v>58.53</v>
      </c>
      <c r="F331">
        <v>0.19</v>
      </c>
    </row>
    <row r="332" spans="1:6" x14ac:dyDescent="0.2">
      <c r="A332">
        <v>327</v>
      </c>
      <c r="B332" s="63">
        <v>24751</v>
      </c>
      <c r="C332">
        <v>646.29999999999995</v>
      </c>
      <c r="D332" s="72">
        <v>3.7320000000000002</v>
      </c>
      <c r="E332">
        <v>58.71</v>
      </c>
      <c r="F332">
        <v>0.19</v>
      </c>
    </row>
    <row r="333" spans="1:6" x14ac:dyDescent="0.2">
      <c r="A333">
        <v>328</v>
      </c>
      <c r="B333" s="63">
        <v>22024</v>
      </c>
      <c r="C333">
        <v>581.29999999999995</v>
      </c>
      <c r="D333" s="72">
        <v>3.7010000000000001</v>
      </c>
      <c r="E333">
        <v>58.89</v>
      </c>
      <c r="F333">
        <v>0.19</v>
      </c>
    </row>
    <row r="334" spans="1:6" x14ac:dyDescent="0.2">
      <c r="A334">
        <v>329</v>
      </c>
      <c r="B334" s="63">
        <v>26011</v>
      </c>
      <c r="C334">
        <v>85.8</v>
      </c>
      <c r="D334" s="72">
        <v>3.7010000000000001</v>
      </c>
      <c r="E334">
        <v>59.07</v>
      </c>
      <c r="F334">
        <v>0.19</v>
      </c>
    </row>
    <row r="335" spans="1:6" x14ac:dyDescent="0.2">
      <c r="A335">
        <v>330</v>
      </c>
      <c r="B335" s="63">
        <v>23547</v>
      </c>
      <c r="C335">
        <v>765</v>
      </c>
      <c r="D335" s="72">
        <v>3.6549999999999998</v>
      </c>
      <c r="E335">
        <v>59.25</v>
      </c>
      <c r="F335">
        <v>0.18</v>
      </c>
    </row>
    <row r="336" spans="1:6" x14ac:dyDescent="0.2">
      <c r="A336">
        <v>331</v>
      </c>
      <c r="B336" s="63">
        <v>32538</v>
      </c>
      <c r="C336">
        <v>850.5</v>
      </c>
      <c r="D336" s="72">
        <v>3.6269999999999998</v>
      </c>
      <c r="E336">
        <v>59.43</v>
      </c>
      <c r="F336">
        <v>0.18</v>
      </c>
    </row>
    <row r="337" spans="1:6" x14ac:dyDescent="0.2">
      <c r="A337">
        <v>332</v>
      </c>
      <c r="B337" s="63">
        <v>23001</v>
      </c>
      <c r="C337">
        <v>204.3</v>
      </c>
      <c r="D337" s="72">
        <v>3.6240000000000001</v>
      </c>
      <c r="E337">
        <v>59.61</v>
      </c>
      <c r="F337">
        <v>0.18</v>
      </c>
    </row>
    <row r="338" spans="1:6" x14ac:dyDescent="0.2">
      <c r="A338">
        <v>333</v>
      </c>
      <c r="B338" s="63">
        <v>20185</v>
      </c>
      <c r="C338">
        <v>473.3</v>
      </c>
      <c r="D338" s="72">
        <v>3.5910000000000002</v>
      </c>
      <c r="E338">
        <v>59.78</v>
      </c>
      <c r="F338">
        <v>0.18</v>
      </c>
    </row>
    <row r="339" spans="1:6" x14ac:dyDescent="0.2">
      <c r="A339">
        <v>334</v>
      </c>
      <c r="B339" s="63">
        <v>33440</v>
      </c>
      <c r="C339">
        <v>184.3</v>
      </c>
      <c r="D339" s="72">
        <v>3.5089999999999999</v>
      </c>
      <c r="E339">
        <v>59.96</v>
      </c>
      <c r="F339">
        <v>0.18</v>
      </c>
    </row>
    <row r="340" spans="1:6" x14ac:dyDescent="0.2">
      <c r="A340">
        <v>335</v>
      </c>
      <c r="B340" s="63">
        <v>25914</v>
      </c>
      <c r="C340">
        <v>574.79999999999995</v>
      </c>
      <c r="D340" s="72">
        <v>3.43</v>
      </c>
      <c r="E340">
        <v>60.14</v>
      </c>
      <c r="F340">
        <v>0.18</v>
      </c>
    </row>
    <row r="341" spans="1:6" x14ac:dyDescent="0.2">
      <c r="A341">
        <v>336</v>
      </c>
      <c r="B341" s="63">
        <v>32798</v>
      </c>
      <c r="C341">
        <v>72</v>
      </c>
      <c r="D341" s="72">
        <v>3.35</v>
      </c>
      <c r="E341">
        <v>60.32</v>
      </c>
      <c r="F341">
        <v>0.18</v>
      </c>
    </row>
    <row r="342" spans="1:6" x14ac:dyDescent="0.2">
      <c r="A342">
        <v>337</v>
      </c>
      <c r="B342" s="63">
        <v>20826</v>
      </c>
      <c r="C342">
        <v>1717.5</v>
      </c>
      <c r="D342" s="72">
        <v>3.3319999999999999</v>
      </c>
      <c r="E342">
        <v>60.5</v>
      </c>
      <c r="F342">
        <v>0.18</v>
      </c>
    </row>
    <row r="343" spans="1:6" x14ac:dyDescent="0.2">
      <c r="A343">
        <v>338</v>
      </c>
      <c r="B343" s="63">
        <v>31367</v>
      </c>
      <c r="C343">
        <v>340</v>
      </c>
      <c r="D343" s="72">
        <v>3.2890000000000001</v>
      </c>
      <c r="E343">
        <v>60.68</v>
      </c>
      <c r="F343">
        <v>0.18</v>
      </c>
    </row>
    <row r="344" spans="1:6" x14ac:dyDescent="0.2">
      <c r="A344">
        <v>339</v>
      </c>
      <c r="B344" s="63">
        <v>35487</v>
      </c>
      <c r="C344">
        <v>780</v>
      </c>
      <c r="D344" s="72">
        <v>3.2309999999999999</v>
      </c>
      <c r="E344">
        <v>60.86</v>
      </c>
      <c r="F344">
        <v>0.18</v>
      </c>
    </row>
    <row r="345" spans="1:6" x14ac:dyDescent="0.2">
      <c r="A345">
        <v>340</v>
      </c>
      <c r="B345" s="63">
        <v>39889</v>
      </c>
      <c r="C345">
        <v>857.8</v>
      </c>
      <c r="D345" s="72">
        <v>3.1890000000000001</v>
      </c>
      <c r="E345">
        <v>61.04</v>
      </c>
      <c r="F345">
        <v>0.18</v>
      </c>
    </row>
    <row r="346" spans="1:6" x14ac:dyDescent="0.2">
      <c r="A346">
        <v>341</v>
      </c>
      <c r="B346" s="63">
        <v>28745</v>
      </c>
      <c r="C346">
        <v>238.3</v>
      </c>
      <c r="D346" s="72">
        <v>3.17</v>
      </c>
      <c r="E346">
        <v>61.22</v>
      </c>
      <c r="F346">
        <v>0.18</v>
      </c>
    </row>
    <row r="347" spans="1:6" x14ac:dyDescent="0.2">
      <c r="A347">
        <v>342</v>
      </c>
      <c r="B347" s="63">
        <v>30338</v>
      </c>
      <c r="C347">
        <v>479</v>
      </c>
      <c r="D347" s="72">
        <v>3.1680000000000001</v>
      </c>
      <c r="E347">
        <v>61.4</v>
      </c>
      <c r="F347">
        <v>0.18</v>
      </c>
    </row>
    <row r="348" spans="1:6" x14ac:dyDescent="0.2">
      <c r="A348">
        <v>343</v>
      </c>
      <c r="B348" s="63">
        <v>40249</v>
      </c>
      <c r="C348">
        <v>417.5</v>
      </c>
      <c r="D348" s="72">
        <v>3.1619999999999999</v>
      </c>
      <c r="E348">
        <v>61.58</v>
      </c>
      <c r="F348">
        <v>0.18</v>
      </c>
    </row>
    <row r="349" spans="1:6" x14ac:dyDescent="0.2">
      <c r="A349">
        <v>344</v>
      </c>
      <c r="B349" s="63">
        <v>30017</v>
      </c>
      <c r="C349">
        <v>1233.3</v>
      </c>
      <c r="D349" s="72">
        <v>3.1269999999999998</v>
      </c>
      <c r="E349">
        <v>61.76</v>
      </c>
      <c r="F349">
        <v>0.18</v>
      </c>
    </row>
    <row r="350" spans="1:6" x14ac:dyDescent="0.2">
      <c r="A350">
        <v>345</v>
      </c>
      <c r="B350" s="63">
        <v>36874</v>
      </c>
      <c r="C350">
        <v>138</v>
      </c>
      <c r="D350" s="72">
        <v>2.968</v>
      </c>
      <c r="E350">
        <v>61.94</v>
      </c>
      <c r="F350">
        <v>0.18</v>
      </c>
    </row>
    <row r="351" spans="1:6" x14ac:dyDescent="0.2">
      <c r="A351">
        <v>346</v>
      </c>
      <c r="B351" s="63">
        <v>36302</v>
      </c>
      <c r="C351">
        <v>38.5</v>
      </c>
      <c r="D351" s="72">
        <v>2.8769999999999998</v>
      </c>
      <c r="E351">
        <v>62.12</v>
      </c>
      <c r="F351">
        <v>0.18</v>
      </c>
    </row>
    <row r="352" spans="1:6" x14ac:dyDescent="0.2">
      <c r="A352">
        <v>347</v>
      </c>
      <c r="B352" s="63">
        <v>25796</v>
      </c>
      <c r="C352">
        <v>154.30000000000001</v>
      </c>
      <c r="D352" s="72">
        <v>2.84</v>
      </c>
      <c r="E352">
        <v>62.3</v>
      </c>
      <c r="F352">
        <v>0.18</v>
      </c>
    </row>
    <row r="353" spans="1:6" x14ac:dyDescent="0.2">
      <c r="A353">
        <v>348</v>
      </c>
      <c r="B353" s="63">
        <v>33647</v>
      </c>
      <c r="C353">
        <v>1026.8</v>
      </c>
      <c r="D353" s="72">
        <v>2.7749999999999999</v>
      </c>
      <c r="E353">
        <v>62.48</v>
      </c>
      <c r="F353">
        <v>0.18</v>
      </c>
    </row>
    <row r="354" spans="1:6" x14ac:dyDescent="0.2">
      <c r="A354">
        <v>349</v>
      </c>
      <c r="B354" s="63">
        <v>40433</v>
      </c>
      <c r="C354">
        <v>7</v>
      </c>
      <c r="D354" s="72">
        <v>2.762</v>
      </c>
      <c r="E354">
        <v>62.66</v>
      </c>
      <c r="F354">
        <v>0.17</v>
      </c>
    </row>
    <row r="355" spans="1:6" x14ac:dyDescent="0.2">
      <c r="A355">
        <v>350</v>
      </c>
      <c r="B355" s="63">
        <v>30928</v>
      </c>
      <c r="C355">
        <v>10.3</v>
      </c>
      <c r="D355" s="72">
        <v>2.7559999999999998</v>
      </c>
      <c r="E355">
        <v>62.84</v>
      </c>
      <c r="F355">
        <v>0.17</v>
      </c>
    </row>
    <row r="356" spans="1:6" x14ac:dyDescent="0.2">
      <c r="A356">
        <v>351</v>
      </c>
      <c r="B356" s="63">
        <v>26556</v>
      </c>
      <c r="C356">
        <v>537.29999999999995</v>
      </c>
      <c r="D356" s="72">
        <v>2.754</v>
      </c>
      <c r="E356">
        <v>63.02</v>
      </c>
      <c r="F356">
        <v>0.17</v>
      </c>
    </row>
    <row r="357" spans="1:6" x14ac:dyDescent="0.2">
      <c r="A357">
        <v>352</v>
      </c>
      <c r="B357" s="63">
        <v>18720</v>
      </c>
      <c r="C357">
        <v>248</v>
      </c>
      <c r="D357" s="72">
        <v>2.722</v>
      </c>
      <c r="E357">
        <v>63.2</v>
      </c>
      <c r="F357">
        <v>0.17</v>
      </c>
    </row>
    <row r="358" spans="1:6" x14ac:dyDescent="0.2">
      <c r="A358">
        <v>353</v>
      </c>
      <c r="B358" s="63">
        <v>24129</v>
      </c>
      <c r="C358">
        <v>242.3</v>
      </c>
      <c r="D358" s="72">
        <v>2.6930000000000001</v>
      </c>
      <c r="E358">
        <v>63.38</v>
      </c>
      <c r="F358">
        <v>0.17</v>
      </c>
    </row>
    <row r="359" spans="1:6" x14ac:dyDescent="0.2">
      <c r="A359">
        <v>354</v>
      </c>
      <c r="B359" s="63">
        <v>33389</v>
      </c>
      <c r="C359">
        <v>73</v>
      </c>
      <c r="D359" s="72">
        <v>2.6819999999999999</v>
      </c>
      <c r="E359">
        <v>63.55</v>
      </c>
      <c r="F359">
        <v>0.17</v>
      </c>
    </row>
    <row r="360" spans="1:6" x14ac:dyDescent="0.2">
      <c r="A360">
        <v>355</v>
      </c>
      <c r="B360" s="63">
        <v>37539</v>
      </c>
      <c r="C360">
        <v>929.8</v>
      </c>
      <c r="D360" s="72">
        <v>2.6230000000000002</v>
      </c>
      <c r="E360">
        <v>63.73</v>
      </c>
      <c r="F360">
        <v>0.17</v>
      </c>
    </row>
    <row r="361" spans="1:6" x14ac:dyDescent="0.2">
      <c r="A361">
        <v>356</v>
      </c>
      <c r="B361" s="63">
        <v>32585</v>
      </c>
      <c r="C361">
        <v>758.5</v>
      </c>
      <c r="D361" s="72">
        <v>2.6150000000000002</v>
      </c>
      <c r="E361">
        <v>63.91</v>
      </c>
      <c r="F361">
        <v>0.17</v>
      </c>
    </row>
    <row r="362" spans="1:6" x14ac:dyDescent="0.2">
      <c r="A362">
        <v>357</v>
      </c>
      <c r="B362" s="63">
        <v>18771</v>
      </c>
      <c r="C362">
        <v>20.3</v>
      </c>
      <c r="D362" s="72">
        <v>2.613</v>
      </c>
      <c r="E362">
        <v>64.09</v>
      </c>
      <c r="F362">
        <v>0.17</v>
      </c>
    </row>
    <row r="363" spans="1:6" x14ac:dyDescent="0.2">
      <c r="A363">
        <v>358</v>
      </c>
      <c r="B363" s="63">
        <v>26390</v>
      </c>
      <c r="C363">
        <v>1167</v>
      </c>
      <c r="D363" s="72">
        <v>2.5819999999999999</v>
      </c>
      <c r="E363">
        <v>64.27</v>
      </c>
      <c r="F363">
        <v>0.17</v>
      </c>
    </row>
    <row r="364" spans="1:6" x14ac:dyDescent="0.2">
      <c r="A364">
        <v>359</v>
      </c>
      <c r="B364" s="63">
        <v>29828</v>
      </c>
      <c r="C364">
        <v>27</v>
      </c>
      <c r="D364" s="72">
        <v>2.5499999999999998</v>
      </c>
      <c r="E364">
        <v>64.45</v>
      </c>
      <c r="F364">
        <v>0.17</v>
      </c>
    </row>
    <row r="365" spans="1:6" x14ac:dyDescent="0.2">
      <c r="A365">
        <v>360</v>
      </c>
      <c r="B365" s="63">
        <v>24909</v>
      </c>
      <c r="C365">
        <v>572</v>
      </c>
      <c r="D365" s="72">
        <v>2.5089999999999999</v>
      </c>
      <c r="E365">
        <v>64.63</v>
      </c>
      <c r="F365">
        <v>0.17</v>
      </c>
    </row>
    <row r="366" spans="1:6" x14ac:dyDescent="0.2">
      <c r="A366">
        <v>361</v>
      </c>
      <c r="B366" s="63">
        <v>32498</v>
      </c>
      <c r="C366">
        <v>593.79999999999995</v>
      </c>
      <c r="D366" s="72">
        <v>2.452</v>
      </c>
      <c r="E366">
        <v>64.81</v>
      </c>
      <c r="F366">
        <v>0.17</v>
      </c>
    </row>
    <row r="367" spans="1:6" x14ac:dyDescent="0.2">
      <c r="A367">
        <v>362</v>
      </c>
      <c r="B367" s="63">
        <v>20142</v>
      </c>
      <c r="C367">
        <v>664.5</v>
      </c>
      <c r="D367" s="72">
        <v>2.44</v>
      </c>
      <c r="E367">
        <v>64.989999999999995</v>
      </c>
      <c r="F367">
        <v>0.17</v>
      </c>
    </row>
    <row r="368" spans="1:6" x14ac:dyDescent="0.2">
      <c r="A368">
        <v>363</v>
      </c>
      <c r="B368" s="63">
        <v>30237</v>
      </c>
      <c r="C368">
        <v>735.5</v>
      </c>
      <c r="D368" s="72">
        <v>2.3719999999999999</v>
      </c>
      <c r="E368">
        <v>65.17</v>
      </c>
      <c r="F368">
        <v>0.17</v>
      </c>
    </row>
    <row r="369" spans="1:6" x14ac:dyDescent="0.2">
      <c r="A369">
        <v>364</v>
      </c>
      <c r="B369" s="63">
        <v>22261</v>
      </c>
      <c r="C369">
        <v>499.5</v>
      </c>
      <c r="D369" s="72">
        <v>2.363</v>
      </c>
      <c r="E369">
        <v>65.349999999999994</v>
      </c>
      <c r="F369">
        <v>0.17</v>
      </c>
    </row>
    <row r="370" spans="1:6" x14ac:dyDescent="0.2">
      <c r="A370">
        <v>365</v>
      </c>
      <c r="B370" s="63">
        <v>24828</v>
      </c>
      <c r="C370">
        <v>1190.5</v>
      </c>
      <c r="D370" s="72">
        <v>2.3180000000000001</v>
      </c>
      <c r="E370">
        <v>65.53</v>
      </c>
      <c r="F370">
        <v>0.17</v>
      </c>
    </row>
    <row r="371" spans="1:6" x14ac:dyDescent="0.2">
      <c r="A371">
        <v>366</v>
      </c>
      <c r="B371" s="63">
        <v>20775</v>
      </c>
      <c r="C371">
        <v>128.80000000000001</v>
      </c>
      <c r="D371" s="72">
        <v>2.294</v>
      </c>
      <c r="E371">
        <v>65.709999999999994</v>
      </c>
      <c r="F371">
        <v>0.17</v>
      </c>
    </row>
    <row r="372" spans="1:6" x14ac:dyDescent="0.2">
      <c r="A372">
        <v>367</v>
      </c>
      <c r="B372" s="63">
        <v>39765</v>
      </c>
      <c r="C372">
        <v>423.5</v>
      </c>
      <c r="D372" s="72">
        <v>2.2240000000000002</v>
      </c>
      <c r="E372">
        <v>65.89</v>
      </c>
      <c r="F372">
        <v>0.17</v>
      </c>
    </row>
    <row r="373" spans="1:6" x14ac:dyDescent="0.2">
      <c r="A373">
        <v>368</v>
      </c>
      <c r="B373" s="63">
        <v>22624</v>
      </c>
      <c r="C373">
        <v>885</v>
      </c>
      <c r="D373" s="72">
        <v>2.1659999999999999</v>
      </c>
      <c r="E373">
        <v>66.069999999999993</v>
      </c>
      <c r="F373">
        <v>0.17</v>
      </c>
    </row>
    <row r="374" spans="1:6" x14ac:dyDescent="0.2">
      <c r="A374">
        <v>369</v>
      </c>
      <c r="B374" s="63">
        <v>37313</v>
      </c>
      <c r="C374">
        <v>791</v>
      </c>
      <c r="D374" s="72">
        <v>2.11</v>
      </c>
      <c r="E374">
        <v>66.25</v>
      </c>
      <c r="F374">
        <v>0.17</v>
      </c>
    </row>
    <row r="375" spans="1:6" x14ac:dyDescent="0.2">
      <c r="A375">
        <v>370</v>
      </c>
      <c r="B375" s="63">
        <v>38463</v>
      </c>
      <c r="C375">
        <v>232.8</v>
      </c>
      <c r="D375" s="72">
        <v>2.0499999999999998</v>
      </c>
      <c r="E375">
        <v>66.430000000000007</v>
      </c>
      <c r="F375">
        <v>0.16</v>
      </c>
    </row>
    <row r="376" spans="1:6" x14ac:dyDescent="0.2">
      <c r="A376">
        <v>371</v>
      </c>
      <c r="B376" s="63">
        <v>28180</v>
      </c>
      <c r="C376">
        <v>3.5</v>
      </c>
      <c r="D376" s="72">
        <v>2.0390000000000001</v>
      </c>
      <c r="E376">
        <v>66.61</v>
      </c>
      <c r="F376">
        <v>0.16</v>
      </c>
    </row>
    <row r="377" spans="1:6" x14ac:dyDescent="0.2">
      <c r="A377">
        <v>372</v>
      </c>
      <c r="B377" s="63">
        <v>34799</v>
      </c>
      <c r="C377">
        <v>55</v>
      </c>
      <c r="D377" s="72">
        <v>2.0190000000000001</v>
      </c>
      <c r="E377">
        <v>66.790000000000006</v>
      </c>
      <c r="F377">
        <v>0.16</v>
      </c>
    </row>
    <row r="378" spans="1:6" x14ac:dyDescent="0.2">
      <c r="A378">
        <v>373</v>
      </c>
      <c r="B378" s="63">
        <v>24439</v>
      </c>
      <c r="C378">
        <v>12.8</v>
      </c>
      <c r="D378" s="72">
        <v>2.0070000000000001</v>
      </c>
      <c r="E378">
        <v>66.97</v>
      </c>
      <c r="F378">
        <v>0.16</v>
      </c>
    </row>
    <row r="379" spans="1:6" x14ac:dyDescent="0.2">
      <c r="A379">
        <v>374</v>
      </c>
      <c r="B379" s="63">
        <v>36839</v>
      </c>
      <c r="C379">
        <v>111</v>
      </c>
      <c r="D379" s="72">
        <v>1.996</v>
      </c>
      <c r="E379">
        <v>67.150000000000006</v>
      </c>
      <c r="F379">
        <v>0.16</v>
      </c>
    </row>
    <row r="380" spans="1:6" x14ac:dyDescent="0.2">
      <c r="A380">
        <v>375</v>
      </c>
      <c r="B380" s="63">
        <v>29619</v>
      </c>
      <c r="C380">
        <v>749.3</v>
      </c>
      <c r="D380" s="72">
        <v>1.9830000000000001</v>
      </c>
      <c r="E380">
        <v>67.319999999999993</v>
      </c>
      <c r="F380">
        <v>0.16</v>
      </c>
    </row>
    <row r="381" spans="1:6" x14ac:dyDescent="0.2">
      <c r="A381">
        <v>376</v>
      </c>
      <c r="B381" s="63">
        <v>22005</v>
      </c>
      <c r="C381">
        <v>145.30000000000001</v>
      </c>
      <c r="D381" s="72">
        <v>1.976</v>
      </c>
      <c r="E381">
        <v>67.5</v>
      </c>
      <c r="F381">
        <v>0.16</v>
      </c>
    </row>
    <row r="382" spans="1:6" x14ac:dyDescent="0.2">
      <c r="A382">
        <v>377</v>
      </c>
      <c r="B382" s="63">
        <v>28767</v>
      </c>
      <c r="C382">
        <v>43</v>
      </c>
      <c r="D382" s="72">
        <v>1.946</v>
      </c>
      <c r="E382">
        <v>67.680000000000007</v>
      </c>
      <c r="F382">
        <v>0.16</v>
      </c>
    </row>
    <row r="383" spans="1:6" x14ac:dyDescent="0.2">
      <c r="A383">
        <v>378</v>
      </c>
      <c r="B383" s="63">
        <v>33844</v>
      </c>
      <c r="C383">
        <v>319.8</v>
      </c>
      <c r="D383" s="72">
        <v>1.923</v>
      </c>
      <c r="E383">
        <v>67.86</v>
      </c>
      <c r="F383">
        <v>0.16</v>
      </c>
    </row>
    <row r="384" spans="1:6" x14ac:dyDescent="0.2">
      <c r="A384">
        <v>379</v>
      </c>
      <c r="B384" s="63">
        <v>34175</v>
      </c>
      <c r="C384">
        <v>2</v>
      </c>
      <c r="D384" s="72">
        <v>1.897</v>
      </c>
      <c r="E384">
        <v>68.040000000000006</v>
      </c>
      <c r="F384">
        <v>0.16</v>
      </c>
    </row>
    <row r="385" spans="1:6" x14ac:dyDescent="0.2">
      <c r="A385">
        <v>380</v>
      </c>
      <c r="B385" s="63">
        <v>40289</v>
      </c>
      <c r="C385">
        <v>1039.5</v>
      </c>
      <c r="D385" s="72">
        <v>1.89</v>
      </c>
      <c r="E385">
        <v>68.22</v>
      </c>
      <c r="F385">
        <v>0.16</v>
      </c>
    </row>
    <row r="386" spans="1:6" x14ac:dyDescent="0.2">
      <c r="A386">
        <v>381</v>
      </c>
      <c r="B386" s="63">
        <v>29375</v>
      </c>
      <c r="C386">
        <v>305</v>
      </c>
      <c r="D386" s="72">
        <v>1.879</v>
      </c>
      <c r="E386">
        <v>68.400000000000006</v>
      </c>
      <c r="F386">
        <v>0.16</v>
      </c>
    </row>
    <row r="387" spans="1:6" x14ac:dyDescent="0.2">
      <c r="A387">
        <v>382</v>
      </c>
      <c r="B387" s="63">
        <v>25130</v>
      </c>
      <c r="C387">
        <v>1687.8</v>
      </c>
      <c r="D387" s="72">
        <v>1.8560000000000001</v>
      </c>
      <c r="E387">
        <v>68.58</v>
      </c>
      <c r="F387">
        <v>0.16</v>
      </c>
    </row>
    <row r="388" spans="1:6" x14ac:dyDescent="0.2">
      <c r="A388">
        <v>383</v>
      </c>
      <c r="B388" s="63">
        <v>35997</v>
      </c>
      <c r="C388">
        <v>230.5</v>
      </c>
      <c r="D388" s="72">
        <v>1.837</v>
      </c>
      <c r="E388">
        <v>68.760000000000005</v>
      </c>
      <c r="F388">
        <v>0.16</v>
      </c>
    </row>
    <row r="389" spans="1:6" x14ac:dyDescent="0.2">
      <c r="A389">
        <v>384</v>
      </c>
      <c r="B389" s="63">
        <v>34120</v>
      </c>
      <c r="C389">
        <v>459.5</v>
      </c>
      <c r="D389" s="72">
        <v>1.77</v>
      </c>
      <c r="E389">
        <v>68.94</v>
      </c>
      <c r="F389">
        <v>0.16</v>
      </c>
    </row>
    <row r="390" spans="1:6" x14ac:dyDescent="0.2">
      <c r="A390">
        <v>385</v>
      </c>
      <c r="B390" s="63">
        <v>37219</v>
      </c>
      <c r="C390">
        <v>35</v>
      </c>
      <c r="D390" s="72">
        <v>1.758</v>
      </c>
      <c r="E390">
        <v>69.12</v>
      </c>
      <c r="F390">
        <v>0.16</v>
      </c>
    </row>
    <row r="391" spans="1:6" x14ac:dyDescent="0.2">
      <c r="A391">
        <v>386</v>
      </c>
      <c r="B391" s="63">
        <v>33901</v>
      </c>
      <c r="C391">
        <v>463.5</v>
      </c>
      <c r="D391" s="72">
        <v>1.724</v>
      </c>
      <c r="E391">
        <v>69.3</v>
      </c>
      <c r="F391">
        <v>0.16</v>
      </c>
    </row>
    <row r="392" spans="1:6" x14ac:dyDescent="0.2">
      <c r="A392">
        <v>387</v>
      </c>
      <c r="B392" s="63">
        <v>22592</v>
      </c>
      <c r="C392">
        <v>414.3</v>
      </c>
      <c r="D392" s="72">
        <v>1.7050000000000001</v>
      </c>
      <c r="E392">
        <v>69.48</v>
      </c>
      <c r="F392">
        <v>0.16</v>
      </c>
    </row>
    <row r="393" spans="1:6" x14ac:dyDescent="0.2">
      <c r="A393">
        <v>388</v>
      </c>
      <c r="B393" s="63">
        <v>36910</v>
      </c>
      <c r="C393">
        <v>417.8</v>
      </c>
      <c r="D393" s="72">
        <v>1.702</v>
      </c>
      <c r="E393">
        <v>69.66</v>
      </c>
      <c r="F393">
        <v>0.16</v>
      </c>
    </row>
    <row r="394" spans="1:6" x14ac:dyDescent="0.2">
      <c r="A394">
        <v>389</v>
      </c>
      <c r="B394" s="63">
        <v>39412</v>
      </c>
      <c r="C394">
        <v>1253.8</v>
      </c>
      <c r="D394" s="72">
        <v>1.6930000000000001</v>
      </c>
      <c r="E394">
        <v>69.84</v>
      </c>
      <c r="F394">
        <v>0.16</v>
      </c>
    </row>
    <row r="395" spans="1:6" x14ac:dyDescent="0.2">
      <c r="A395">
        <v>390</v>
      </c>
      <c r="B395" s="63">
        <v>24268</v>
      </c>
      <c r="C395">
        <v>150.30000000000001</v>
      </c>
      <c r="D395" s="72">
        <v>1.647</v>
      </c>
      <c r="E395">
        <v>70.02</v>
      </c>
      <c r="F395">
        <v>0.16</v>
      </c>
    </row>
    <row r="396" spans="1:6" x14ac:dyDescent="0.2">
      <c r="A396">
        <v>391</v>
      </c>
      <c r="B396" s="63">
        <v>20278</v>
      </c>
      <c r="C396">
        <v>48.3</v>
      </c>
      <c r="D396" s="72">
        <v>1.6180000000000001</v>
      </c>
      <c r="E396">
        <v>70.2</v>
      </c>
      <c r="F396">
        <v>0.16</v>
      </c>
    </row>
    <row r="397" spans="1:6" x14ac:dyDescent="0.2">
      <c r="A397">
        <v>392</v>
      </c>
      <c r="B397" s="63">
        <v>21435</v>
      </c>
      <c r="C397">
        <v>2.8</v>
      </c>
      <c r="D397" s="72">
        <v>1.5960000000000001</v>
      </c>
      <c r="E397">
        <v>70.38</v>
      </c>
      <c r="F397">
        <v>0.16</v>
      </c>
    </row>
    <row r="398" spans="1:6" x14ac:dyDescent="0.2">
      <c r="A398">
        <v>393</v>
      </c>
      <c r="B398" s="63">
        <v>35984</v>
      </c>
      <c r="C398">
        <v>14.8</v>
      </c>
      <c r="D398" s="72">
        <v>1.5960000000000001</v>
      </c>
      <c r="E398">
        <v>70.56</v>
      </c>
      <c r="F398">
        <v>0.16</v>
      </c>
    </row>
    <row r="399" spans="1:6" x14ac:dyDescent="0.2">
      <c r="A399">
        <v>394</v>
      </c>
      <c r="B399" s="63">
        <v>39511</v>
      </c>
      <c r="C399">
        <v>365.8</v>
      </c>
      <c r="D399" s="72">
        <v>1.5920000000000001</v>
      </c>
      <c r="E399">
        <v>70.739999999999995</v>
      </c>
      <c r="F399">
        <v>0.15</v>
      </c>
    </row>
    <row r="400" spans="1:6" x14ac:dyDescent="0.2">
      <c r="A400">
        <v>395</v>
      </c>
      <c r="B400" s="63">
        <v>34152</v>
      </c>
      <c r="C400">
        <v>299.8</v>
      </c>
      <c r="D400" s="72">
        <v>1.591</v>
      </c>
      <c r="E400">
        <v>70.92</v>
      </c>
      <c r="F400">
        <v>0.15</v>
      </c>
    </row>
    <row r="401" spans="1:6" x14ac:dyDescent="0.2">
      <c r="A401">
        <v>396</v>
      </c>
      <c r="B401" s="63">
        <v>27195</v>
      </c>
      <c r="C401">
        <v>378</v>
      </c>
      <c r="D401" s="72">
        <v>1.5860000000000001</v>
      </c>
      <c r="E401">
        <v>71.099999999999994</v>
      </c>
      <c r="F401">
        <v>0.15</v>
      </c>
    </row>
    <row r="402" spans="1:6" x14ac:dyDescent="0.2">
      <c r="A402">
        <v>397</v>
      </c>
      <c r="B402" s="63">
        <v>21548</v>
      </c>
      <c r="C402">
        <v>89.5</v>
      </c>
      <c r="D402" s="72">
        <v>1.556</v>
      </c>
      <c r="E402">
        <v>71.27</v>
      </c>
      <c r="F402">
        <v>0.15</v>
      </c>
    </row>
    <row r="403" spans="1:6" x14ac:dyDescent="0.2">
      <c r="A403">
        <v>398</v>
      </c>
      <c r="B403" s="63">
        <v>34458</v>
      </c>
      <c r="C403">
        <v>491.8</v>
      </c>
      <c r="D403" s="72">
        <v>1.55</v>
      </c>
      <c r="E403">
        <v>71.45</v>
      </c>
      <c r="F403">
        <v>0.15</v>
      </c>
    </row>
    <row r="404" spans="1:6" x14ac:dyDescent="0.2">
      <c r="A404">
        <v>399</v>
      </c>
      <c r="B404" s="63">
        <v>28809</v>
      </c>
      <c r="C404">
        <v>579</v>
      </c>
      <c r="D404" s="72">
        <v>1.5469999999999999</v>
      </c>
      <c r="E404">
        <v>71.63</v>
      </c>
      <c r="F404">
        <v>0.15</v>
      </c>
    </row>
    <row r="405" spans="1:6" x14ac:dyDescent="0.2">
      <c r="A405">
        <v>400</v>
      </c>
      <c r="B405" s="63">
        <v>30952</v>
      </c>
      <c r="C405">
        <v>99.8</v>
      </c>
      <c r="D405" s="72">
        <v>1.51</v>
      </c>
      <c r="E405">
        <v>71.81</v>
      </c>
      <c r="F405">
        <v>0.15</v>
      </c>
    </row>
    <row r="406" spans="1:6" x14ac:dyDescent="0.2">
      <c r="A406">
        <v>401</v>
      </c>
      <c r="B406" s="63">
        <v>21564</v>
      </c>
      <c r="C406">
        <v>952.8</v>
      </c>
      <c r="D406" s="72">
        <v>1.492</v>
      </c>
      <c r="E406">
        <v>71.989999999999995</v>
      </c>
      <c r="F406">
        <v>0.15</v>
      </c>
    </row>
    <row r="407" spans="1:6" x14ac:dyDescent="0.2">
      <c r="A407">
        <v>402</v>
      </c>
      <c r="B407" s="63">
        <v>36017</v>
      </c>
      <c r="C407">
        <v>169.5</v>
      </c>
      <c r="D407" s="72">
        <v>1.47</v>
      </c>
      <c r="E407">
        <v>72.17</v>
      </c>
      <c r="F407">
        <v>0.15</v>
      </c>
    </row>
    <row r="408" spans="1:6" x14ac:dyDescent="0.2">
      <c r="A408">
        <v>403</v>
      </c>
      <c r="B408" s="63">
        <v>27293</v>
      </c>
      <c r="C408">
        <v>165.5</v>
      </c>
      <c r="D408" s="72">
        <v>1.456</v>
      </c>
      <c r="E408">
        <v>72.349999999999994</v>
      </c>
      <c r="F408">
        <v>0.15</v>
      </c>
    </row>
    <row r="409" spans="1:6" x14ac:dyDescent="0.2">
      <c r="A409">
        <v>404</v>
      </c>
      <c r="B409" s="63">
        <v>32926</v>
      </c>
      <c r="C409">
        <v>26.5</v>
      </c>
      <c r="D409" s="72">
        <v>1.4370000000000001</v>
      </c>
      <c r="E409">
        <v>72.53</v>
      </c>
      <c r="F409">
        <v>0.15</v>
      </c>
    </row>
    <row r="410" spans="1:6" x14ac:dyDescent="0.2">
      <c r="A410">
        <v>405</v>
      </c>
      <c r="B410" s="63">
        <v>38393</v>
      </c>
      <c r="C410">
        <v>633.79999999999995</v>
      </c>
      <c r="D410" s="72">
        <v>1.417</v>
      </c>
      <c r="E410">
        <v>72.709999999999994</v>
      </c>
      <c r="F410">
        <v>0.15</v>
      </c>
    </row>
    <row r="411" spans="1:6" x14ac:dyDescent="0.2">
      <c r="A411">
        <v>406</v>
      </c>
      <c r="B411" s="63">
        <v>23780</v>
      </c>
      <c r="C411">
        <v>182</v>
      </c>
      <c r="D411" s="72">
        <v>1.4079999999999999</v>
      </c>
      <c r="E411">
        <v>72.89</v>
      </c>
      <c r="F411">
        <v>0.15</v>
      </c>
    </row>
    <row r="412" spans="1:6" x14ac:dyDescent="0.2">
      <c r="A412">
        <v>407</v>
      </c>
      <c r="B412" s="63">
        <v>26909</v>
      </c>
      <c r="C412">
        <v>286.3</v>
      </c>
      <c r="D412" s="72">
        <v>1.391</v>
      </c>
      <c r="E412">
        <v>73.069999999999993</v>
      </c>
      <c r="F412">
        <v>0.15</v>
      </c>
    </row>
    <row r="413" spans="1:6" x14ac:dyDescent="0.2">
      <c r="A413">
        <v>408</v>
      </c>
      <c r="B413" s="63">
        <v>20122</v>
      </c>
      <c r="C413">
        <v>230.3</v>
      </c>
      <c r="D413" s="72">
        <v>1.38</v>
      </c>
      <c r="E413">
        <v>73.25</v>
      </c>
      <c r="F413">
        <v>0.15</v>
      </c>
    </row>
    <row r="414" spans="1:6" x14ac:dyDescent="0.2">
      <c r="A414">
        <v>409</v>
      </c>
      <c r="B414" s="63">
        <v>20087</v>
      </c>
      <c r="C414">
        <v>24.5</v>
      </c>
      <c r="D414" s="72">
        <v>1.3779999999999999</v>
      </c>
      <c r="E414">
        <v>73.430000000000007</v>
      </c>
      <c r="F414">
        <v>0.15</v>
      </c>
    </row>
    <row r="415" spans="1:6" x14ac:dyDescent="0.2">
      <c r="A415">
        <v>410</v>
      </c>
      <c r="B415" s="63">
        <v>29151</v>
      </c>
      <c r="C415">
        <v>504</v>
      </c>
      <c r="D415" s="72">
        <v>1.367</v>
      </c>
      <c r="E415">
        <v>73.61</v>
      </c>
      <c r="F415">
        <v>0.15</v>
      </c>
    </row>
    <row r="416" spans="1:6" x14ac:dyDescent="0.2">
      <c r="A416">
        <v>411</v>
      </c>
      <c r="B416" s="63">
        <v>31431</v>
      </c>
      <c r="C416">
        <v>932.3</v>
      </c>
      <c r="D416" s="72">
        <v>1.36</v>
      </c>
      <c r="E416">
        <v>73.790000000000006</v>
      </c>
      <c r="F416">
        <v>0.15</v>
      </c>
    </row>
    <row r="417" spans="1:6" x14ac:dyDescent="0.2">
      <c r="A417">
        <v>412</v>
      </c>
      <c r="B417" s="63">
        <v>39819</v>
      </c>
      <c r="C417">
        <v>115.3</v>
      </c>
      <c r="D417" s="72">
        <v>1.353</v>
      </c>
      <c r="E417">
        <v>73.97</v>
      </c>
      <c r="F417">
        <v>0.15</v>
      </c>
    </row>
    <row r="418" spans="1:6" x14ac:dyDescent="0.2">
      <c r="A418">
        <v>413</v>
      </c>
      <c r="B418" s="63">
        <v>31334</v>
      </c>
      <c r="C418">
        <v>195.5</v>
      </c>
      <c r="D418" s="72">
        <v>1.353</v>
      </c>
      <c r="E418">
        <v>74.150000000000006</v>
      </c>
      <c r="F418">
        <v>0.15</v>
      </c>
    </row>
    <row r="419" spans="1:6" x14ac:dyDescent="0.2">
      <c r="A419">
        <v>414</v>
      </c>
      <c r="B419" s="63">
        <v>33129</v>
      </c>
      <c r="C419">
        <v>216</v>
      </c>
      <c r="D419" s="72">
        <v>1.345</v>
      </c>
      <c r="E419">
        <v>74.33</v>
      </c>
      <c r="F419">
        <v>0.15</v>
      </c>
    </row>
    <row r="420" spans="1:6" x14ac:dyDescent="0.2">
      <c r="A420">
        <v>415</v>
      </c>
      <c r="B420" s="63">
        <v>29951</v>
      </c>
      <c r="C420">
        <v>545.79999999999995</v>
      </c>
      <c r="D420" s="72">
        <v>1.34</v>
      </c>
      <c r="E420">
        <v>74.510000000000005</v>
      </c>
      <c r="F420">
        <v>0.15</v>
      </c>
    </row>
    <row r="421" spans="1:6" x14ac:dyDescent="0.2">
      <c r="A421">
        <v>416</v>
      </c>
      <c r="B421" s="63">
        <v>29185</v>
      </c>
      <c r="C421">
        <v>11.5</v>
      </c>
      <c r="D421" s="72">
        <v>1.319</v>
      </c>
      <c r="E421">
        <v>74.69</v>
      </c>
      <c r="F421">
        <v>0.15</v>
      </c>
    </row>
    <row r="422" spans="1:6" x14ac:dyDescent="0.2">
      <c r="A422">
        <v>417</v>
      </c>
      <c r="B422" s="63">
        <v>32893</v>
      </c>
      <c r="C422">
        <v>503.3</v>
      </c>
      <c r="D422" s="72">
        <v>1.3149999999999999</v>
      </c>
      <c r="E422">
        <v>74.87</v>
      </c>
      <c r="F422">
        <v>0.15</v>
      </c>
    </row>
    <row r="423" spans="1:6" x14ac:dyDescent="0.2">
      <c r="A423">
        <v>418</v>
      </c>
      <c r="B423" s="63">
        <v>32240</v>
      </c>
      <c r="C423">
        <v>27.5</v>
      </c>
      <c r="D423" s="72">
        <v>1.304</v>
      </c>
      <c r="E423">
        <v>75.040000000000006</v>
      </c>
      <c r="F423">
        <v>0.15</v>
      </c>
    </row>
    <row r="424" spans="1:6" x14ac:dyDescent="0.2">
      <c r="A424">
        <v>419</v>
      </c>
      <c r="B424" s="63">
        <v>37463</v>
      </c>
      <c r="C424">
        <v>8.8000000000000007</v>
      </c>
      <c r="D424" s="72">
        <v>1.3009999999999999</v>
      </c>
      <c r="E424">
        <v>75.22</v>
      </c>
      <c r="F424">
        <v>0.15</v>
      </c>
    </row>
    <row r="425" spans="1:6" x14ac:dyDescent="0.2">
      <c r="A425">
        <v>420</v>
      </c>
      <c r="B425" s="63">
        <v>21614</v>
      </c>
      <c r="C425">
        <v>154.30000000000001</v>
      </c>
      <c r="D425" s="72">
        <v>1.2989999999999999</v>
      </c>
      <c r="E425">
        <v>75.400000000000006</v>
      </c>
      <c r="F425">
        <v>0.15</v>
      </c>
    </row>
    <row r="426" spans="1:6" x14ac:dyDescent="0.2">
      <c r="A426">
        <v>421</v>
      </c>
      <c r="B426" s="63">
        <v>23124</v>
      </c>
      <c r="C426">
        <v>186.3</v>
      </c>
      <c r="D426" s="72">
        <v>1.284</v>
      </c>
      <c r="E426">
        <v>75.58</v>
      </c>
      <c r="F426">
        <v>0.14000000000000001</v>
      </c>
    </row>
    <row r="427" spans="1:6" x14ac:dyDescent="0.2">
      <c r="A427">
        <v>422</v>
      </c>
      <c r="B427" s="63">
        <v>35675</v>
      </c>
      <c r="C427">
        <v>371.5</v>
      </c>
      <c r="D427" s="72">
        <v>1.284</v>
      </c>
      <c r="E427">
        <v>75.760000000000005</v>
      </c>
      <c r="F427">
        <v>0.14000000000000001</v>
      </c>
    </row>
    <row r="428" spans="1:6" x14ac:dyDescent="0.2">
      <c r="A428">
        <v>423</v>
      </c>
      <c r="B428" s="63">
        <v>27891</v>
      </c>
      <c r="C428">
        <v>432.8</v>
      </c>
      <c r="D428" s="72">
        <v>1.2709999999999999</v>
      </c>
      <c r="E428">
        <v>75.94</v>
      </c>
      <c r="F428">
        <v>0.14000000000000001</v>
      </c>
    </row>
    <row r="429" spans="1:6" x14ac:dyDescent="0.2">
      <c r="A429">
        <v>424</v>
      </c>
      <c r="B429" s="63">
        <v>37262</v>
      </c>
      <c r="C429">
        <v>321.5</v>
      </c>
      <c r="D429" s="72">
        <v>1.2669999999999999</v>
      </c>
      <c r="E429">
        <v>76.12</v>
      </c>
      <c r="F429">
        <v>0.14000000000000001</v>
      </c>
    </row>
    <row r="430" spans="1:6" x14ac:dyDescent="0.2">
      <c r="A430">
        <v>425</v>
      </c>
      <c r="B430" s="63">
        <v>24451</v>
      </c>
      <c r="C430">
        <v>447.3</v>
      </c>
      <c r="D430" s="72">
        <v>1.26</v>
      </c>
      <c r="E430">
        <v>76.3</v>
      </c>
      <c r="F430">
        <v>0.14000000000000001</v>
      </c>
    </row>
    <row r="431" spans="1:6" x14ac:dyDescent="0.2">
      <c r="A431">
        <v>426</v>
      </c>
      <c r="B431" s="63">
        <v>29214</v>
      </c>
      <c r="C431">
        <v>3.5</v>
      </c>
      <c r="D431" s="72">
        <v>1.2430000000000001</v>
      </c>
      <c r="E431">
        <v>76.48</v>
      </c>
      <c r="F431">
        <v>0.14000000000000001</v>
      </c>
    </row>
    <row r="432" spans="1:6" x14ac:dyDescent="0.2">
      <c r="A432">
        <v>427</v>
      </c>
      <c r="B432" s="63">
        <v>25332</v>
      </c>
      <c r="C432">
        <v>260.5</v>
      </c>
      <c r="D432" s="72">
        <v>1.24</v>
      </c>
      <c r="E432">
        <v>76.66</v>
      </c>
      <c r="F432">
        <v>0.14000000000000001</v>
      </c>
    </row>
    <row r="433" spans="1:6" x14ac:dyDescent="0.2">
      <c r="A433">
        <v>428</v>
      </c>
      <c r="B433" s="63">
        <v>27803</v>
      </c>
      <c r="C433">
        <v>207</v>
      </c>
      <c r="D433" s="72">
        <v>1.236</v>
      </c>
      <c r="E433">
        <v>76.84</v>
      </c>
      <c r="F433">
        <v>0.14000000000000001</v>
      </c>
    </row>
    <row r="434" spans="1:6" x14ac:dyDescent="0.2">
      <c r="A434">
        <v>429</v>
      </c>
      <c r="B434" s="63">
        <v>39335</v>
      </c>
      <c r="C434">
        <v>100</v>
      </c>
      <c r="D434" s="72">
        <v>1.2230000000000001</v>
      </c>
      <c r="E434">
        <v>77.02</v>
      </c>
      <c r="F434">
        <v>0.14000000000000001</v>
      </c>
    </row>
    <row r="435" spans="1:6" x14ac:dyDescent="0.2">
      <c r="A435">
        <v>430</v>
      </c>
      <c r="B435" s="63">
        <v>20548</v>
      </c>
      <c r="C435">
        <v>701</v>
      </c>
      <c r="D435" s="72">
        <v>1.2150000000000001</v>
      </c>
      <c r="E435">
        <v>77.2</v>
      </c>
      <c r="F435">
        <v>0.14000000000000001</v>
      </c>
    </row>
    <row r="436" spans="1:6" x14ac:dyDescent="0.2">
      <c r="A436">
        <v>431</v>
      </c>
      <c r="B436" s="63">
        <v>35594</v>
      </c>
      <c r="C436">
        <v>458</v>
      </c>
      <c r="D436" s="72">
        <v>1.2130000000000001</v>
      </c>
      <c r="E436">
        <v>77.38</v>
      </c>
      <c r="F436">
        <v>0.14000000000000001</v>
      </c>
    </row>
    <row r="437" spans="1:6" x14ac:dyDescent="0.2">
      <c r="A437">
        <v>432</v>
      </c>
      <c r="B437" s="63">
        <v>29984</v>
      </c>
      <c r="C437">
        <v>399</v>
      </c>
      <c r="D437" s="72">
        <v>1.206</v>
      </c>
      <c r="E437">
        <v>77.56</v>
      </c>
      <c r="F437">
        <v>0.14000000000000001</v>
      </c>
    </row>
    <row r="438" spans="1:6" x14ac:dyDescent="0.2">
      <c r="A438">
        <v>434</v>
      </c>
      <c r="B438" s="63">
        <v>22249</v>
      </c>
      <c r="C438">
        <v>2.8</v>
      </c>
      <c r="D438" s="72">
        <v>1.1719999999999999</v>
      </c>
      <c r="E438">
        <v>77.92</v>
      </c>
      <c r="F438">
        <v>0.14000000000000001</v>
      </c>
    </row>
    <row r="439" spans="1:6" x14ac:dyDescent="0.2">
      <c r="A439">
        <v>434</v>
      </c>
      <c r="B439" s="63">
        <v>20047</v>
      </c>
      <c r="C439">
        <v>220.8</v>
      </c>
      <c r="D439" s="72">
        <v>1.1719999999999999</v>
      </c>
      <c r="E439">
        <v>77.92</v>
      </c>
      <c r="F439">
        <v>0.14000000000000001</v>
      </c>
    </row>
    <row r="440" spans="1:6" x14ac:dyDescent="0.2">
      <c r="A440">
        <v>435</v>
      </c>
      <c r="B440" s="63">
        <v>40195</v>
      </c>
      <c r="C440">
        <v>574.79999999999995</v>
      </c>
      <c r="D440" s="72">
        <v>1.147</v>
      </c>
      <c r="E440">
        <v>78.099999999999994</v>
      </c>
      <c r="F440">
        <v>0.14000000000000001</v>
      </c>
    </row>
    <row r="441" spans="1:6" x14ac:dyDescent="0.2">
      <c r="A441">
        <v>436</v>
      </c>
      <c r="B441" s="63">
        <v>19890</v>
      </c>
      <c r="C441">
        <v>2.8</v>
      </c>
      <c r="D441" s="72">
        <v>1.1459999999999999</v>
      </c>
      <c r="E441">
        <v>78.28</v>
      </c>
      <c r="F441">
        <v>0.14000000000000001</v>
      </c>
    </row>
    <row r="442" spans="1:6" x14ac:dyDescent="0.2">
      <c r="A442">
        <v>437</v>
      </c>
      <c r="B442" s="63">
        <v>30079</v>
      </c>
      <c r="C442">
        <v>2</v>
      </c>
      <c r="D442" s="72">
        <v>1.1439999999999999</v>
      </c>
      <c r="E442">
        <v>78.459999999999994</v>
      </c>
      <c r="F442">
        <v>0.14000000000000001</v>
      </c>
    </row>
    <row r="443" spans="1:6" x14ac:dyDescent="0.2">
      <c r="A443">
        <v>438</v>
      </c>
      <c r="B443" s="63">
        <v>36125</v>
      </c>
      <c r="C443">
        <v>6</v>
      </c>
      <c r="D443" s="72">
        <v>1.1319999999999999</v>
      </c>
      <c r="E443">
        <v>78.64</v>
      </c>
      <c r="F443">
        <v>0.14000000000000001</v>
      </c>
    </row>
    <row r="444" spans="1:6" x14ac:dyDescent="0.2">
      <c r="A444">
        <v>439</v>
      </c>
      <c r="B444" s="63">
        <v>31698</v>
      </c>
      <c r="C444">
        <v>26.5</v>
      </c>
      <c r="D444" s="72">
        <v>1.103</v>
      </c>
      <c r="E444">
        <v>78.819999999999993</v>
      </c>
      <c r="F444">
        <v>0.14000000000000001</v>
      </c>
    </row>
    <row r="445" spans="1:6" x14ac:dyDescent="0.2">
      <c r="A445">
        <v>440</v>
      </c>
      <c r="B445" s="63">
        <v>24082</v>
      </c>
      <c r="C445">
        <v>162.30000000000001</v>
      </c>
      <c r="D445" s="72">
        <v>1.08</v>
      </c>
      <c r="E445">
        <v>78.989999999999995</v>
      </c>
      <c r="F445">
        <v>0.14000000000000001</v>
      </c>
    </row>
    <row r="446" spans="1:6" x14ac:dyDescent="0.2">
      <c r="A446">
        <v>441</v>
      </c>
      <c r="B446" s="63">
        <v>23818</v>
      </c>
      <c r="C446">
        <v>1449.3</v>
      </c>
      <c r="D446" s="72">
        <v>1.08</v>
      </c>
      <c r="E446">
        <v>79.17</v>
      </c>
      <c r="F446">
        <v>0.14000000000000001</v>
      </c>
    </row>
    <row r="447" spans="1:6" x14ac:dyDescent="0.2">
      <c r="A447">
        <v>442</v>
      </c>
      <c r="B447" s="63">
        <v>33210</v>
      </c>
      <c r="C447">
        <v>22</v>
      </c>
      <c r="D447" s="72">
        <v>1.0760000000000001</v>
      </c>
      <c r="E447">
        <v>79.349999999999994</v>
      </c>
      <c r="F447">
        <v>0.14000000000000001</v>
      </c>
    </row>
    <row r="448" spans="1:6" x14ac:dyDescent="0.2">
      <c r="A448">
        <v>443</v>
      </c>
      <c r="B448" s="63">
        <v>19040</v>
      </c>
      <c r="C448">
        <v>8.3000000000000007</v>
      </c>
      <c r="D448" s="72">
        <v>1.0669999999999999</v>
      </c>
      <c r="E448">
        <v>79.53</v>
      </c>
      <c r="F448">
        <v>0.14000000000000001</v>
      </c>
    </row>
    <row r="449" spans="1:6" x14ac:dyDescent="0.2">
      <c r="A449">
        <v>444</v>
      </c>
      <c r="B449" s="63">
        <v>28217</v>
      </c>
      <c r="C449">
        <v>69.8</v>
      </c>
      <c r="D449" s="72">
        <v>1.0640000000000001</v>
      </c>
      <c r="E449">
        <v>79.709999999999994</v>
      </c>
      <c r="F449">
        <v>0.14000000000000001</v>
      </c>
    </row>
    <row r="450" spans="1:6" x14ac:dyDescent="0.2">
      <c r="A450">
        <v>445</v>
      </c>
      <c r="B450" s="63">
        <v>40276</v>
      </c>
      <c r="C450">
        <v>6.8</v>
      </c>
      <c r="D450" s="72">
        <v>1.056</v>
      </c>
      <c r="E450">
        <v>79.89</v>
      </c>
      <c r="F450">
        <v>0.14000000000000001</v>
      </c>
    </row>
    <row r="451" spans="1:6" x14ac:dyDescent="0.2">
      <c r="A451">
        <v>446</v>
      </c>
      <c r="B451" s="63">
        <v>40497</v>
      </c>
      <c r="C451">
        <v>28.3</v>
      </c>
      <c r="D451" s="72">
        <v>1.0349999999999999</v>
      </c>
      <c r="E451">
        <v>80.069999999999993</v>
      </c>
      <c r="F451">
        <v>0.14000000000000001</v>
      </c>
    </row>
    <row r="452" spans="1:6" x14ac:dyDescent="0.2">
      <c r="A452">
        <v>447</v>
      </c>
      <c r="B452" s="63">
        <v>32403</v>
      </c>
      <c r="C452">
        <v>360.5</v>
      </c>
      <c r="D452" s="72">
        <v>1.0329999999999999</v>
      </c>
      <c r="E452">
        <v>80.25</v>
      </c>
      <c r="F452">
        <v>0.14000000000000001</v>
      </c>
    </row>
    <row r="453" spans="1:6" x14ac:dyDescent="0.2">
      <c r="A453">
        <v>449</v>
      </c>
      <c r="B453" s="63">
        <v>22885</v>
      </c>
      <c r="C453">
        <v>220</v>
      </c>
      <c r="D453" s="72">
        <v>1.026</v>
      </c>
      <c r="E453">
        <v>80.61</v>
      </c>
      <c r="F453">
        <v>0.14000000000000001</v>
      </c>
    </row>
    <row r="454" spans="1:6" x14ac:dyDescent="0.2">
      <c r="A454">
        <v>449</v>
      </c>
      <c r="B454" s="63">
        <v>22874</v>
      </c>
      <c r="C454">
        <v>2</v>
      </c>
      <c r="D454" s="72">
        <v>1.026</v>
      </c>
      <c r="E454">
        <v>80.61</v>
      </c>
      <c r="F454">
        <v>0.14000000000000001</v>
      </c>
    </row>
    <row r="455" spans="1:6" x14ac:dyDescent="0.2">
      <c r="A455">
        <v>450</v>
      </c>
      <c r="B455" s="63">
        <v>30851</v>
      </c>
      <c r="C455">
        <v>7.3</v>
      </c>
      <c r="D455" s="72">
        <v>1.0169999999999999</v>
      </c>
      <c r="E455">
        <v>80.790000000000006</v>
      </c>
      <c r="F455">
        <v>0.14000000000000001</v>
      </c>
    </row>
    <row r="456" spans="1:6" x14ac:dyDescent="0.2">
      <c r="A456">
        <v>451</v>
      </c>
      <c r="B456" s="63">
        <v>19256</v>
      </c>
      <c r="C456">
        <v>321.8</v>
      </c>
      <c r="D456" s="72">
        <v>1.006</v>
      </c>
      <c r="E456">
        <v>80.97</v>
      </c>
      <c r="F456">
        <v>0.14000000000000001</v>
      </c>
    </row>
    <row r="457" spans="1:6" x14ac:dyDescent="0.2">
      <c r="A457">
        <v>452</v>
      </c>
      <c r="B457" s="63">
        <v>21504</v>
      </c>
      <c r="C457">
        <v>3.5</v>
      </c>
      <c r="D457" s="72">
        <v>0.995</v>
      </c>
      <c r="E457">
        <v>81.150000000000006</v>
      </c>
      <c r="F457">
        <v>0.13</v>
      </c>
    </row>
    <row r="458" spans="1:6" x14ac:dyDescent="0.2">
      <c r="A458">
        <v>453</v>
      </c>
      <c r="B458" s="63">
        <v>26372</v>
      </c>
      <c r="C458">
        <v>200</v>
      </c>
      <c r="D458" s="72">
        <v>0.995</v>
      </c>
      <c r="E458">
        <v>81.33</v>
      </c>
      <c r="F458">
        <v>0.13</v>
      </c>
    </row>
    <row r="459" spans="1:6" x14ac:dyDescent="0.2">
      <c r="A459">
        <v>454</v>
      </c>
      <c r="B459" s="63">
        <v>25585</v>
      </c>
      <c r="C459">
        <v>689.3</v>
      </c>
      <c r="D459" s="72">
        <v>0.94699999999999995</v>
      </c>
      <c r="E459">
        <v>81.510000000000005</v>
      </c>
      <c r="F459">
        <v>0.13</v>
      </c>
    </row>
    <row r="460" spans="1:6" x14ac:dyDescent="0.2">
      <c r="A460">
        <v>455</v>
      </c>
      <c r="B460" s="63">
        <v>24108</v>
      </c>
      <c r="C460">
        <v>107</v>
      </c>
      <c r="D460" s="72">
        <v>0.94199999999999995</v>
      </c>
      <c r="E460">
        <v>81.69</v>
      </c>
      <c r="F460">
        <v>0.13</v>
      </c>
    </row>
    <row r="461" spans="1:6" x14ac:dyDescent="0.2">
      <c r="A461">
        <v>456</v>
      </c>
      <c r="B461" s="63">
        <v>27394</v>
      </c>
      <c r="C461">
        <v>1028.3</v>
      </c>
      <c r="D461" s="72">
        <v>0.93</v>
      </c>
      <c r="E461">
        <v>81.87</v>
      </c>
      <c r="F461">
        <v>0.13</v>
      </c>
    </row>
    <row r="462" spans="1:6" x14ac:dyDescent="0.2">
      <c r="A462">
        <v>457</v>
      </c>
      <c r="B462" s="63">
        <v>19984</v>
      </c>
      <c r="C462">
        <v>46.5</v>
      </c>
      <c r="D462" s="72">
        <v>0.92700000000000005</v>
      </c>
      <c r="E462">
        <v>82.05</v>
      </c>
      <c r="F462">
        <v>0.13</v>
      </c>
    </row>
    <row r="463" spans="1:6" x14ac:dyDescent="0.2">
      <c r="A463">
        <v>458</v>
      </c>
      <c r="B463" s="63">
        <v>36251</v>
      </c>
      <c r="C463">
        <v>540.5</v>
      </c>
      <c r="D463" s="72">
        <v>0.91800000000000004</v>
      </c>
      <c r="E463">
        <v>82.23</v>
      </c>
      <c r="F463">
        <v>0.13</v>
      </c>
    </row>
    <row r="464" spans="1:6" x14ac:dyDescent="0.2">
      <c r="A464">
        <v>459</v>
      </c>
      <c r="B464" s="63">
        <v>31355</v>
      </c>
      <c r="C464">
        <v>21.8</v>
      </c>
      <c r="D464" s="72">
        <v>0.89600000000000002</v>
      </c>
      <c r="E464">
        <v>82.41</v>
      </c>
      <c r="F464">
        <v>0.13</v>
      </c>
    </row>
    <row r="465" spans="1:6" x14ac:dyDescent="0.2">
      <c r="A465">
        <v>460</v>
      </c>
      <c r="B465" s="63">
        <v>35701</v>
      </c>
      <c r="C465">
        <v>11.8</v>
      </c>
      <c r="D465" s="72">
        <v>0.88900000000000001</v>
      </c>
      <c r="E465">
        <v>82.59</v>
      </c>
      <c r="F465">
        <v>0.13</v>
      </c>
    </row>
    <row r="466" spans="1:6" x14ac:dyDescent="0.2">
      <c r="A466">
        <v>461</v>
      </c>
      <c r="B466" s="63">
        <v>37144</v>
      </c>
      <c r="C466">
        <v>348.3</v>
      </c>
      <c r="D466" s="72">
        <v>0.88500000000000001</v>
      </c>
      <c r="E466">
        <v>82.76</v>
      </c>
      <c r="F466">
        <v>0.13</v>
      </c>
    </row>
    <row r="467" spans="1:6" x14ac:dyDescent="0.2">
      <c r="A467">
        <v>462</v>
      </c>
      <c r="B467" s="63">
        <v>20067</v>
      </c>
      <c r="C467">
        <v>220.3</v>
      </c>
      <c r="D467" s="72">
        <v>0.88400000000000001</v>
      </c>
      <c r="E467">
        <v>82.94</v>
      </c>
      <c r="F467">
        <v>0.13</v>
      </c>
    </row>
    <row r="468" spans="1:6" x14ac:dyDescent="0.2">
      <c r="A468">
        <v>463</v>
      </c>
      <c r="B468" s="63">
        <v>30691</v>
      </c>
      <c r="C468">
        <v>339.5</v>
      </c>
      <c r="D468" s="72">
        <v>0.85199999999999998</v>
      </c>
      <c r="E468">
        <v>83.12</v>
      </c>
      <c r="F468">
        <v>0.13</v>
      </c>
    </row>
    <row r="469" spans="1:6" x14ac:dyDescent="0.2">
      <c r="A469">
        <v>464</v>
      </c>
      <c r="B469" s="63">
        <v>22986</v>
      </c>
      <c r="C469">
        <v>11</v>
      </c>
      <c r="D469" s="72">
        <v>0.84399999999999997</v>
      </c>
      <c r="E469">
        <v>83.3</v>
      </c>
      <c r="F469">
        <v>0.13</v>
      </c>
    </row>
    <row r="470" spans="1:6" x14ac:dyDescent="0.2">
      <c r="A470">
        <v>465</v>
      </c>
      <c r="B470" s="63">
        <v>33407</v>
      </c>
      <c r="C470">
        <v>117</v>
      </c>
      <c r="D470" s="72">
        <v>0.81799999999999995</v>
      </c>
      <c r="E470">
        <v>83.48</v>
      </c>
      <c r="F470">
        <v>0.13</v>
      </c>
    </row>
    <row r="471" spans="1:6" x14ac:dyDescent="0.2">
      <c r="A471">
        <v>466</v>
      </c>
      <c r="B471" s="63">
        <v>36287</v>
      </c>
      <c r="C471">
        <v>1.8</v>
      </c>
      <c r="D471" s="72">
        <v>0.81699999999999995</v>
      </c>
      <c r="E471">
        <v>83.66</v>
      </c>
      <c r="F471">
        <v>0.13</v>
      </c>
    </row>
    <row r="472" spans="1:6" x14ac:dyDescent="0.2">
      <c r="A472">
        <v>467</v>
      </c>
      <c r="B472" s="63">
        <v>40524</v>
      </c>
      <c r="C472">
        <v>110</v>
      </c>
      <c r="D472" s="72">
        <v>0.79800000000000004</v>
      </c>
      <c r="E472">
        <v>83.84</v>
      </c>
      <c r="F472">
        <v>0.13</v>
      </c>
    </row>
    <row r="473" spans="1:6" x14ac:dyDescent="0.2">
      <c r="A473">
        <v>468</v>
      </c>
      <c r="B473" s="63">
        <v>21860</v>
      </c>
      <c r="C473">
        <v>17</v>
      </c>
      <c r="D473" s="72">
        <v>0.79600000000000004</v>
      </c>
      <c r="E473">
        <v>84.02</v>
      </c>
      <c r="F473">
        <v>0.13</v>
      </c>
    </row>
    <row r="474" spans="1:6" x14ac:dyDescent="0.2">
      <c r="A474">
        <v>469</v>
      </c>
      <c r="B474" s="63">
        <v>25221</v>
      </c>
      <c r="C474">
        <v>522.79999999999995</v>
      </c>
      <c r="D474" s="72">
        <v>0.78100000000000003</v>
      </c>
      <c r="E474">
        <v>84.2</v>
      </c>
      <c r="F474">
        <v>0.13</v>
      </c>
    </row>
    <row r="475" spans="1:6" x14ac:dyDescent="0.2">
      <c r="A475">
        <v>470</v>
      </c>
      <c r="B475" s="63">
        <v>28972</v>
      </c>
      <c r="C475">
        <v>5.3</v>
      </c>
      <c r="D475" s="72">
        <v>0.76500000000000001</v>
      </c>
      <c r="E475">
        <v>84.38</v>
      </c>
      <c r="F475">
        <v>0.13</v>
      </c>
    </row>
    <row r="476" spans="1:6" x14ac:dyDescent="0.2">
      <c r="A476">
        <v>471</v>
      </c>
      <c r="B476" s="63">
        <v>35629</v>
      </c>
      <c r="C476">
        <v>239.3</v>
      </c>
      <c r="D476" s="72">
        <v>0.75700000000000001</v>
      </c>
      <c r="E476">
        <v>84.56</v>
      </c>
      <c r="F476">
        <v>0.13</v>
      </c>
    </row>
    <row r="477" spans="1:6" x14ac:dyDescent="0.2">
      <c r="A477">
        <v>472</v>
      </c>
      <c r="B477" s="63">
        <v>20386</v>
      </c>
      <c r="C477">
        <v>621.79999999999995</v>
      </c>
      <c r="D477" s="72">
        <v>0.73499999999999999</v>
      </c>
      <c r="E477">
        <v>84.74</v>
      </c>
      <c r="F477">
        <v>0.13</v>
      </c>
    </row>
    <row r="478" spans="1:6" x14ac:dyDescent="0.2">
      <c r="A478">
        <v>473</v>
      </c>
      <c r="B478" s="63">
        <v>24317</v>
      </c>
      <c r="C478">
        <v>2.2999999999999998</v>
      </c>
      <c r="D478" s="72">
        <v>0.73399999999999999</v>
      </c>
      <c r="E478">
        <v>84.92</v>
      </c>
      <c r="F478">
        <v>0.13</v>
      </c>
    </row>
    <row r="479" spans="1:6" x14ac:dyDescent="0.2">
      <c r="A479">
        <v>474</v>
      </c>
      <c r="B479" s="63">
        <v>36076</v>
      </c>
      <c r="C479">
        <v>7.8</v>
      </c>
      <c r="D479" s="72">
        <v>0.72</v>
      </c>
      <c r="E479">
        <v>85.1</v>
      </c>
      <c r="F479">
        <v>0.13</v>
      </c>
    </row>
    <row r="480" spans="1:6" x14ac:dyDescent="0.2">
      <c r="A480">
        <v>475</v>
      </c>
      <c r="B480" s="63">
        <v>24413</v>
      </c>
      <c r="C480">
        <v>229.3</v>
      </c>
      <c r="D480" s="72">
        <v>0.71399999999999997</v>
      </c>
      <c r="E480">
        <v>85.28</v>
      </c>
      <c r="F480">
        <v>0.13</v>
      </c>
    </row>
    <row r="481" spans="1:6" x14ac:dyDescent="0.2">
      <c r="A481">
        <v>476</v>
      </c>
      <c r="B481" s="63">
        <v>23666</v>
      </c>
      <c r="C481">
        <v>8.3000000000000007</v>
      </c>
      <c r="D481" s="72">
        <v>0.71099999999999997</v>
      </c>
      <c r="E481">
        <v>85.46</v>
      </c>
      <c r="F481">
        <v>0.13</v>
      </c>
    </row>
    <row r="482" spans="1:6" x14ac:dyDescent="0.2">
      <c r="A482">
        <v>477</v>
      </c>
      <c r="B482" s="63">
        <v>37525</v>
      </c>
      <c r="C482">
        <v>36.299999999999997</v>
      </c>
      <c r="D482" s="72">
        <v>0.70699999999999996</v>
      </c>
      <c r="E482">
        <v>85.64</v>
      </c>
      <c r="F482">
        <v>0.13</v>
      </c>
    </row>
    <row r="483" spans="1:6" x14ac:dyDescent="0.2">
      <c r="A483">
        <v>478</v>
      </c>
      <c r="B483" s="63">
        <v>26025</v>
      </c>
      <c r="C483">
        <v>112.3</v>
      </c>
      <c r="D483" s="72">
        <v>0.70199999999999996</v>
      </c>
      <c r="E483">
        <v>85.82</v>
      </c>
      <c r="F483">
        <v>0.13</v>
      </c>
    </row>
    <row r="484" spans="1:6" x14ac:dyDescent="0.2">
      <c r="A484">
        <v>479</v>
      </c>
      <c r="B484" s="63">
        <v>34616</v>
      </c>
      <c r="C484">
        <v>3.5</v>
      </c>
      <c r="D484" s="72">
        <v>0.70099999999999996</v>
      </c>
      <c r="E484">
        <v>86</v>
      </c>
      <c r="F484">
        <v>0.13</v>
      </c>
    </row>
    <row r="485" spans="1:6" x14ac:dyDescent="0.2">
      <c r="A485">
        <v>480</v>
      </c>
      <c r="B485" s="63">
        <v>37513</v>
      </c>
      <c r="C485">
        <v>24.5</v>
      </c>
      <c r="D485" s="72">
        <v>0.69499999999999995</v>
      </c>
      <c r="E485">
        <v>86.18</v>
      </c>
      <c r="F485">
        <v>0.13</v>
      </c>
    </row>
    <row r="486" spans="1:6" x14ac:dyDescent="0.2">
      <c r="A486">
        <v>481</v>
      </c>
      <c r="B486" s="63">
        <v>36137</v>
      </c>
      <c r="C486">
        <v>120.8</v>
      </c>
      <c r="D486" s="72">
        <v>0.68300000000000005</v>
      </c>
      <c r="E486">
        <v>86.36</v>
      </c>
      <c r="F486">
        <v>0.13</v>
      </c>
    </row>
    <row r="487" spans="1:6" x14ac:dyDescent="0.2">
      <c r="A487">
        <v>482</v>
      </c>
      <c r="B487" s="63">
        <v>29934</v>
      </c>
      <c r="C487">
        <v>39.299999999999997</v>
      </c>
      <c r="D487" s="72">
        <v>0.67700000000000005</v>
      </c>
      <c r="E487">
        <v>86.54</v>
      </c>
      <c r="F487">
        <v>0.13</v>
      </c>
    </row>
    <row r="488" spans="1:6" x14ac:dyDescent="0.2">
      <c r="A488">
        <v>483</v>
      </c>
      <c r="B488" s="63">
        <v>23750</v>
      </c>
      <c r="C488">
        <v>403.3</v>
      </c>
      <c r="D488" s="72">
        <v>0.67700000000000005</v>
      </c>
      <c r="E488">
        <v>86.71</v>
      </c>
      <c r="F488">
        <v>0.13</v>
      </c>
    </row>
    <row r="489" spans="1:6" x14ac:dyDescent="0.2">
      <c r="A489">
        <v>484</v>
      </c>
      <c r="B489" s="63">
        <v>31128</v>
      </c>
      <c r="C489">
        <v>225.8</v>
      </c>
      <c r="D489" s="72">
        <v>0.66500000000000004</v>
      </c>
      <c r="E489">
        <v>86.89</v>
      </c>
      <c r="F489">
        <v>0.13</v>
      </c>
    </row>
    <row r="490" spans="1:6" x14ac:dyDescent="0.2">
      <c r="A490">
        <v>485</v>
      </c>
      <c r="B490" s="63">
        <v>28270</v>
      </c>
      <c r="C490">
        <v>9.5</v>
      </c>
      <c r="D490" s="72">
        <v>0.65</v>
      </c>
      <c r="E490">
        <v>87.07</v>
      </c>
      <c r="F490">
        <v>0.13</v>
      </c>
    </row>
    <row r="491" spans="1:6" x14ac:dyDescent="0.2">
      <c r="A491">
        <v>486</v>
      </c>
      <c r="B491" s="63">
        <v>31049</v>
      </c>
      <c r="C491">
        <v>67.5</v>
      </c>
      <c r="D491" s="72">
        <v>0.64900000000000002</v>
      </c>
      <c r="E491">
        <v>87.25</v>
      </c>
      <c r="F491">
        <v>0.13</v>
      </c>
    </row>
    <row r="492" spans="1:6" x14ac:dyDescent="0.2">
      <c r="A492">
        <v>487</v>
      </c>
      <c r="B492" s="63">
        <v>27729</v>
      </c>
      <c r="C492">
        <v>205.8</v>
      </c>
      <c r="D492" s="72">
        <v>0.64800000000000002</v>
      </c>
      <c r="E492">
        <v>87.43</v>
      </c>
      <c r="F492">
        <v>0.13</v>
      </c>
    </row>
    <row r="493" spans="1:6" x14ac:dyDescent="0.2">
      <c r="A493">
        <v>488</v>
      </c>
      <c r="B493" s="63">
        <v>37170</v>
      </c>
      <c r="C493">
        <v>253.3</v>
      </c>
      <c r="D493" s="72">
        <v>0.64500000000000002</v>
      </c>
      <c r="E493">
        <v>87.61</v>
      </c>
      <c r="F493">
        <v>0.13</v>
      </c>
    </row>
    <row r="494" spans="1:6" x14ac:dyDescent="0.2">
      <c r="A494">
        <v>489</v>
      </c>
      <c r="B494" s="63">
        <v>29564</v>
      </c>
      <c r="C494">
        <v>3.3</v>
      </c>
      <c r="D494" s="72">
        <v>0.63500000000000001</v>
      </c>
      <c r="E494">
        <v>87.79</v>
      </c>
      <c r="F494">
        <v>0.12</v>
      </c>
    </row>
    <row r="495" spans="1:6" x14ac:dyDescent="0.2">
      <c r="A495">
        <v>490</v>
      </c>
      <c r="B495" s="63">
        <v>26538</v>
      </c>
      <c r="C495">
        <v>180.8</v>
      </c>
      <c r="D495" s="72">
        <v>0.63300000000000001</v>
      </c>
      <c r="E495">
        <v>87.97</v>
      </c>
      <c r="F495">
        <v>0.12</v>
      </c>
    </row>
    <row r="496" spans="1:6" x14ac:dyDescent="0.2">
      <c r="A496">
        <v>491</v>
      </c>
      <c r="B496" s="63">
        <v>26966</v>
      </c>
      <c r="C496">
        <v>264.8</v>
      </c>
      <c r="D496" s="72">
        <v>0.63100000000000001</v>
      </c>
      <c r="E496">
        <v>88.15</v>
      </c>
      <c r="F496">
        <v>0.12</v>
      </c>
    </row>
    <row r="497" spans="1:6" x14ac:dyDescent="0.2">
      <c r="A497">
        <v>492</v>
      </c>
      <c r="B497" s="63">
        <v>25254</v>
      </c>
      <c r="C497">
        <v>412.3</v>
      </c>
      <c r="D497" s="72">
        <v>0.61799999999999999</v>
      </c>
      <c r="E497">
        <v>88.33</v>
      </c>
      <c r="F497">
        <v>0.12</v>
      </c>
    </row>
    <row r="498" spans="1:6" x14ac:dyDescent="0.2">
      <c r="A498">
        <v>493</v>
      </c>
      <c r="B498" s="63">
        <v>25309</v>
      </c>
      <c r="C498">
        <v>305.8</v>
      </c>
      <c r="D498" s="72">
        <v>0.61299999999999999</v>
      </c>
      <c r="E498">
        <v>88.51</v>
      </c>
      <c r="F498">
        <v>0.12</v>
      </c>
    </row>
    <row r="499" spans="1:6" x14ac:dyDescent="0.2">
      <c r="A499">
        <v>494</v>
      </c>
      <c r="B499" s="63">
        <v>37233</v>
      </c>
      <c r="C499">
        <v>379.8</v>
      </c>
      <c r="D499" s="72">
        <v>0.60899999999999999</v>
      </c>
      <c r="E499">
        <v>88.69</v>
      </c>
      <c r="F499">
        <v>0.12</v>
      </c>
    </row>
    <row r="500" spans="1:6" x14ac:dyDescent="0.2">
      <c r="A500">
        <v>495</v>
      </c>
      <c r="B500" s="63">
        <v>21491</v>
      </c>
      <c r="C500">
        <v>22</v>
      </c>
      <c r="D500" s="72">
        <v>0.60699999999999998</v>
      </c>
      <c r="E500">
        <v>88.87</v>
      </c>
      <c r="F500">
        <v>0.12</v>
      </c>
    </row>
    <row r="501" spans="1:6" x14ac:dyDescent="0.2">
      <c r="A501">
        <v>496</v>
      </c>
      <c r="B501" s="63">
        <v>19734</v>
      </c>
      <c r="C501">
        <v>294</v>
      </c>
      <c r="D501" s="72">
        <v>0.59399999999999997</v>
      </c>
      <c r="E501">
        <v>89.05</v>
      </c>
      <c r="F501">
        <v>0.12</v>
      </c>
    </row>
    <row r="502" spans="1:6" x14ac:dyDescent="0.2">
      <c r="A502">
        <v>497</v>
      </c>
      <c r="B502" s="63">
        <v>27338</v>
      </c>
      <c r="C502">
        <v>234.8</v>
      </c>
      <c r="D502" s="72">
        <v>0.57799999999999996</v>
      </c>
      <c r="E502">
        <v>89.23</v>
      </c>
      <c r="F502">
        <v>0.12</v>
      </c>
    </row>
    <row r="503" spans="1:6" x14ac:dyDescent="0.2">
      <c r="A503">
        <v>498</v>
      </c>
      <c r="B503" s="63">
        <v>36855</v>
      </c>
      <c r="C503">
        <v>101.5</v>
      </c>
      <c r="D503" s="72">
        <v>0.57199999999999995</v>
      </c>
      <c r="E503">
        <v>89.41</v>
      </c>
      <c r="F503">
        <v>0.12</v>
      </c>
    </row>
    <row r="504" spans="1:6" x14ac:dyDescent="0.2">
      <c r="A504">
        <v>499</v>
      </c>
      <c r="B504" s="63">
        <v>28130</v>
      </c>
      <c r="C504">
        <v>230.3</v>
      </c>
      <c r="D504" s="72">
        <v>0.56399999999999995</v>
      </c>
      <c r="E504">
        <v>89.59</v>
      </c>
      <c r="F504">
        <v>0.12</v>
      </c>
    </row>
    <row r="505" spans="1:6" x14ac:dyDescent="0.2">
      <c r="A505">
        <v>500</v>
      </c>
      <c r="B505" s="63">
        <v>25955</v>
      </c>
      <c r="C505">
        <v>48.8</v>
      </c>
      <c r="D505" s="72">
        <v>0.55700000000000005</v>
      </c>
      <c r="E505">
        <v>89.77</v>
      </c>
      <c r="F505">
        <v>0.12</v>
      </c>
    </row>
    <row r="506" spans="1:6" x14ac:dyDescent="0.2">
      <c r="A506">
        <v>501</v>
      </c>
      <c r="B506" s="63">
        <v>36466</v>
      </c>
      <c r="C506">
        <v>3.3</v>
      </c>
      <c r="D506" s="72">
        <v>0.53600000000000003</v>
      </c>
      <c r="E506">
        <v>89.95</v>
      </c>
      <c r="F506">
        <v>0.12</v>
      </c>
    </row>
    <row r="507" spans="1:6" x14ac:dyDescent="0.2">
      <c r="A507">
        <v>502</v>
      </c>
      <c r="B507" s="63">
        <v>30321</v>
      </c>
      <c r="C507">
        <v>129.80000000000001</v>
      </c>
      <c r="D507" s="72">
        <v>0.52800000000000002</v>
      </c>
      <c r="E507">
        <v>90.13</v>
      </c>
      <c r="F507">
        <v>0.12</v>
      </c>
    </row>
    <row r="508" spans="1:6" x14ac:dyDescent="0.2">
      <c r="A508">
        <v>503</v>
      </c>
      <c r="B508" s="63">
        <v>33341</v>
      </c>
      <c r="C508">
        <v>49.8</v>
      </c>
      <c r="D508" s="72">
        <v>0.51600000000000001</v>
      </c>
      <c r="E508">
        <v>90.31</v>
      </c>
      <c r="F508">
        <v>0.12</v>
      </c>
    </row>
    <row r="509" spans="1:6" x14ac:dyDescent="0.2">
      <c r="A509">
        <v>504</v>
      </c>
      <c r="B509" s="63">
        <v>39840</v>
      </c>
      <c r="C509">
        <v>33</v>
      </c>
      <c r="D509" s="72">
        <v>0.51200000000000001</v>
      </c>
      <c r="E509">
        <v>90.48</v>
      </c>
      <c r="F509">
        <v>0.12</v>
      </c>
    </row>
    <row r="510" spans="1:6" x14ac:dyDescent="0.2">
      <c r="A510">
        <v>505</v>
      </c>
      <c r="B510" s="63">
        <v>38279</v>
      </c>
      <c r="C510">
        <v>33.5</v>
      </c>
      <c r="D510" s="72">
        <v>0.50900000000000001</v>
      </c>
      <c r="E510">
        <v>90.66</v>
      </c>
      <c r="F510">
        <v>0.12</v>
      </c>
    </row>
    <row r="511" spans="1:6" x14ac:dyDescent="0.2">
      <c r="A511">
        <v>506</v>
      </c>
      <c r="B511" s="63">
        <v>39199</v>
      </c>
      <c r="C511">
        <v>1.5</v>
      </c>
      <c r="D511" s="72">
        <v>0.505</v>
      </c>
      <c r="E511">
        <v>90.84</v>
      </c>
      <c r="F511">
        <v>0.12</v>
      </c>
    </row>
    <row r="512" spans="1:6" x14ac:dyDescent="0.2">
      <c r="A512">
        <v>507</v>
      </c>
      <c r="B512" s="63">
        <v>33276</v>
      </c>
      <c r="C512">
        <v>295.8</v>
      </c>
      <c r="D512" s="72">
        <v>0.499</v>
      </c>
      <c r="E512">
        <v>91.02</v>
      </c>
      <c r="F512">
        <v>0.12</v>
      </c>
    </row>
    <row r="513" spans="1:6" x14ac:dyDescent="0.2">
      <c r="A513">
        <v>508</v>
      </c>
      <c r="B513" s="63">
        <v>31546</v>
      </c>
      <c r="C513">
        <v>168</v>
      </c>
      <c r="D513" s="72">
        <v>0.498</v>
      </c>
      <c r="E513">
        <v>91.2</v>
      </c>
      <c r="F513">
        <v>0.12</v>
      </c>
    </row>
    <row r="514" spans="1:6" x14ac:dyDescent="0.2">
      <c r="A514">
        <v>509</v>
      </c>
      <c r="B514" s="63">
        <v>40231</v>
      </c>
      <c r="C514">
        <v>4.3</v>
      </c>
      <c r="D514" s="72">
        <v>0.497</v>
      </c>
      <c r="E514">
        <v>91.38</v>
      </c>
      <c r="F514">
        <v>0.12</v>
      </c>
    </row>
    <row r="515" spans="1:6" x14ac:dyDescent="0.2">
      <c r="A515">
        <v>510</v>
      </c>
      <c r="B515" s="63">
        <v>31394</v>
      </c>
      <c r="C515">
        <v>8.3000000000000007</v>
      </c>
      <c r="D515" s="72">
        <v>0.49299999999999999</v>
      </c>
      <c r="E515">
        <v>91.56</v>
      </c>
      <c r="F515">
        <v>0.12</v>
      </c>
    </row>
    <row r="516" spans="1:6" x14ac:dyDescent="0.2">
      <c r="A516">
        <v>511</v>
      </c>
      <c r="B516" s="63">
        <v>23534</v>
      </c>
      <c r="C516">
        <v>1.8</v>
      </c>
      <c r="D516" s="72">
        <v>0.49099999999999999</v>
      </c>
      <c r="E516">
        <v>91.74</v>
      </c>
      <c r="F516">
        <v>0.12</v>
      </c>
    </row>
    <row r="517" spans="1:6" x14ac:dyDescent="0.2">
      <c r="A517">
        <v>512</v>
      </c>
      <c r="B517" s="63">
        <v>24736</v>
      </c>
      <c r="C517">
        <v>1.5</v>
      </c>
      <c r="D517" s="72">
        <v>0.48299999999999998</v>
      </c>
      <c r="E517">
        <v>91.92</v>
      </c>
      <c r="F517">
        <v>0.12</v>
      </c>
    </row>
    <row r="518" spans="1:6" x14ac:dyDescent="0.2">
      <c r="A518">
        <v>513</v>
      </c>
      <c r="B518" s="63">
        <v>25286</v>
      </c>
      <c r="C518">
        <v>20.5</v>
      </c>
      <c r="D518" s="72">
        <v>0.48099999999999998</v>
      </c>
      <c r="E518">
        <v>92.1</v>
      </c>
      <c r="F518">
        <v>0.12</v>
      </c>
    </row>
    <row r="519" spans="1:6" x14ac:dyDescent="0.2">
      <c r="A519">
        <v>514</v>
      </c>
      <c r="B519" s="63">
        <v>29921</v>
      </c>
      <c r="C519">
        <v>14.8</v>
      </c>
      <c r="D519" s="72">
        <v>0.47799999999999998</v>
      </c>
      <c r="E519">
        <v>92.28</v>
      </c>
      <c r="F519">
        <v>0.12</v>
      </c>
    </row>
    <row r="520" spans="1:6" x14ac:dyDescent="0.2">
      <c r="A520">
        <v>515</v>
      </c>
      <c r="B520" s="63">
        <v>31484</v>
      </c>
      <c r="C520">
        <v>47.8</v>
      </c>
      <c r="D520" s="72">
        <v>0.46300000000000002</v>
      </c>
      <c r="E520">
        <v>92.46</v>
      </c>
      <c r="F520">
        <v>0.12</v>
      </c>
    </row>
    <row r="521" spans="1:6" x14ac:dyDescent="0.2">
      <c r="A521">
        <v>516</v>
      </c>
      <c r="B521" s="63">
        <v>27448</v>
      </c>
      <c r="C521">
        <v>29.3</v>
      </c>
      <c r="D521" s="72">
        <v>0.441</v>
      </c>
      <c r="E521">
        <v>92.64</v>
      </c>
      <c r="F521">
        <v>0.12</v>
      </c>
    </row>
    <row r="522" spans="1:6" x14ac:dyDescent="0.2">
      <c r="A522">
        <v>517</v>
      </c>
      <c r="B522" s="63">
        <v>29202</v>
      </c>
      <c r="C522">
        <v>5.3</v>
      </c>
      <c r="D522" s="72">
        <v>0.437</v>
      </c>
      <c r="E522">
        <v>92.82</v>
      </c>
      <c r="F522">
        <v>0.12</v>
      </c>
    </row>
    <row r="523" spans="1:6" x14ac:dyDescent="0.2">
      <c r="A523">
        <v>518</v>
      </c>
      <c r="B523" s="63">
        <v>29436</v>
      </c>
      <c r="C523">
        <v>46</v>
      </c>
      <c r="D523" s="72">
        <v>0.40799999999999997</v>
      </c>
      <c r="E523">
        <v>93</v>
      </c>
      <c r="F523">
        <v>0.12</v>
      </c>
    </row>
    <row r="524" spans="1:6" x14ac:dyDescent="0.2">
      <c r="A524">
        <v>519</v>
      </c>
      <c r="B524" s="63">
        <v>25298</v>
      </c>
      <c r="C524">
        <v>3</v>
      </c>
      <c r="D524" s="72">
        <v>0.40699999999999997</v>
      </c>
      <c r="E524">
        <v>93.18</v>
      </c>
      <c r="F524">
        <v>0.12</v>
      </c>
    </row>
    <row r="525" spans="1:6" x14ac:dyDescent="0.2">
      <c r="A525">
        <v>520</v>
      </c>
      <c r="B525" s="63">
        <v>34745</v>
      </c>
      <c r="C525">
        <v>36.299999999999997</v>
      </c>
      <c r="D525" s="72">
        <v>0.39600000000000002</v>
      </c>
      <c r="E525">
        <v>93.36</v>
      </c>
      <c r="F525">
        <v>0.12</v>
      </c>
    </row>
    <row r="526" spans="1:6" x14ac:dyDescent="0.2">
      <c r="A526">
        <v>521</v>
      </c>
      <c r="B526" s="63">
        <v>38770</v>
      </c>
      <c r="C526">
        <v>3.5</v>
      </c>
      <c r="D526" s="72">
        <v>0.38600000000000001</v>
      </c>
      <c r="E526">
        <v>93.54</v>
      </c>
      <c r="F526">
        <v>0.12</v>
      </c>
    </row>
    <row r="527" spans="1:6" x14ac:dyDescent="0.2">
      <c r="A527">
        <v>522</v>
      </c>
      <c r="B527" s="63">
        <v>22556</v>
      </c>
      <c r="C527">
        <v>3.5</v>
      </c>
      <c r="D527" s="72">
        <v>0.37</v>
      </c>
      <c r="E527">
        <v>93.72</v>
      </c>
      <c r="F527">
        <v>0.12</v>
      </c>
    </row>
    <row r="528" spans="1:6" x14ac:dyDescent="0.2">
      <c r="A528">
        <v>523</v>
      </c>
      <c r="B528" s="63">
        <v>25838</v>
      </c>
      <c r="C528">
        <v>5.8</v>
      </c>
      <c r="D528" s="72">
        <v>0.36</v>
      </c>
      <c r="E528">
        <v>93.9</v>
      </c>
      <c r="F528">
        <v>0.12</v>
      </c>
    </row>
    <row r="529" spans="1:6" x14ac:dyDescent="0.2">
      <c r="A529">
        <v>524</v>
      </c>
      <c r="B529" s="63">
        <v>31820</v>
      </c>
      <c r="C529">
        <v>2</v>
      </c>
      <c r="D529" s="72">
        <v>0.35499999999999998</v>
      </c>
      <c r="E529">
        <v>94.08</v>
      </c>
      <c r="F529">
        <v>0.12</v>
      </c>
    </row>
    <row r="530" spans="1:6" x14ac:dyDescent="0.2">
      <c r="A530">
        <v>525</v>
      </c>
      <c r="B530" s="63">
        <v>36102</v>
      </c>
      <c r="C530">
        <v>191.3</v>
      </c>
      <c r="D530" s="72">
        <v>0.35399999999999998</v>
      </c>
      <c r="E530">
        <v>94.25</v>
      </c>
      <c r="F530">
        <v>0.12</v>
      </c>
    </row>
    <row r="531" spans="1:6" x14ac:dyDescent="0.2">
      <c r="A531">
        <v>526</v>
      </c>
      <c r="B531" s="63">
        <v>28527</v>
      </c>
      <c r="C531">
        <v>173.8</v>
      </c>
      <c r="D531" s="72">
        <v>0.32800000000000001</v>
      </c>
      <c r="E531">
        <v>94.43</v>
      </c>
      <c r="F531">
        <v>0.12</v>
      </c>
    </row>
    <row r="532" spans="1:6" x14ac:dyDescent="0.2">
      <c r="A532">
        <v>527</v>
      </c>
      <c r="B532" s="63">
        <v>31064</v>
      </c>
      <c r="C532">
        <v>6.8</v>
      </c>
      <c r="D532" s="72">
        <v>0.32800000000000001</v>
      </c>
      <c r="E532">
        <v>94.61</v>
      </c>
      <c r="F532">
        <v>0.12</v>
      </c>
    </row>
    <row r="533" spans="1:6" x14ac:dyDescent="0.2">
      <c r="A533">
        <v>528</v>
      </c>
      <c r="B533" s="63">
        <v>29578</v>
      </c>
      <c r="C533">
        <v>217</v>
      </c>
      <c r="D533" s="72">
        <v>0.32200000000000001</v>
      </c>
      <c r="E533">
        <v>94.79</v>
      </c>
      <c r="F533">
        <v>0.12</v>
      </c>
    </row>
    <row r="534" spans="1:6" x14ac:dyDescent="0.2">
      <c r="A534">
        <v>529</v>
      </c>
      <c r="B534" s="63">
        <v>24897</v>
      </c>
      <c r="C534">
        <v>12</v>
      </c>
      <c r="D534" s="72">
        <v>0.316</v>
      </c>
      <c r="E534">
        <v>94.97</v>
      </c>
      <c r="F534">
        <v>0.12</v>
      </c>
    </row>
    <row r="535" spans="1:6" x14ac:dyDescent="0.2">
      <c r="A535">
        <v>530</v>
      </c>
      <c r="B535" s="63">
        <v>37291</v>
      </c>
      <c r="C535">
        <v>68.5</v>
      </c>
      <c r="D535" s="72">
        <v>0.30399999999999999</v>
      </c>
      <c r="E535">
        <v>95.15</v>
      </c>
      <c r="F535">
        <v>0.12</v>
      </c>
    </row>
    <row r="536" spans="1:6" x14ac:dyDescent="0.2">
      <c r="A536">
        <v>531</v>
      </c>
      <c r="B536" s="63">
        <v>22830</v>
      </c>
      <c r="C536">
        <v>4</v>
      </c>
      <c r="D536" s="72">
        <v>0.29499999999999998</v>
      </c>
      <c r="E536">
        <v>95.33</v>
      </c>
      <c r="F536">
        <v>0.11</v>
      </c>
    </row>
    <row r="537" spans="1:6" x14ac:dyDescent="0.2">
      <c r="A537">
        <v>532</v>
      </c>
      <c r="B537" s="63">
        <v>39873</v>
      </c>
      <c r="C537">
        <v>3.5</v>
      </c>
      <c r="D537" s="72">
        <v>0.28699999999999998</v>
      </c>
      <c r="E537">
        <v>95.51</v>
      </c>
      <c r="F537">
        <v>0.11</v>
      </c>
    </row>
    <row r="538" spans="1:6" x14ac:dyDescent="0.2">
      <c r="A538">
        <v>533</v>
      </c>
      <c r="B538" s="63">
        <v>32486</v>
      </c>
      <c r="C538">
        <v>3.8</v>
      </c>
      <c r="D538" s="72">
        <v>0.27500000000000002</v>
      </c>
      <c r="E538">
        <v>95.69</v>
      </c>
      <c r="F538">
        <v>0.11</v>
      </c>
    </row>
    <row r="539" spans="1:6" x14ac:dyDescent="0.2">
      <c r="A539">
        <v>534</v>
      </c>
      <c r="B539" s="63">
        <v>32850</v>
      </c>
      <c r="C539">
        <v>114.8</v>
      </c>
      <c r="D539" s="72">
        <v>0.27300000000000002</v>
      </c>
      <c r="E539">
        <v>95.87</v>
      </c>
      <c r="F539">
        <v>0.11</v>
      </c>
    </row>
    <row r="540" spans="1:6" x14ac:dyDescent="0.2">
      <c r="A540">
        <v>535</v>
      </c>
      <c r="B540" s="63">
        <v>26287</v>
      </c>
      <c r="C540">
        <v>6.8</v>
      </c>
      <c r="D540" s="72">
        <v>0.27300000000000002</v>
      </c>
      <c r="E540">
        <v>96.05</v>
      </c>
      <c r="F540">
        <v>0.11</v>
      </c>
    </row>
    <row r="541" spans="1:6" x14ac:dyDescent="0.2">
      <c r="A541">
        <v>536</v>
      </c>
      <c r="B541" s="63">
        <v>39103</v>
      </c>
      <c r="C541">
        <v>8.3000000000000007</v>
      </c>
      <c r="D541" s="72">
        <v>0.26100000000000001</v>
      </c>
      <c r="E541">
        <v>96.23</v>
      </c>
      <c r="F541">
        <v>0.11</v>
      </c>
    </row>
    <row r="542" spans="1:6" x14ac:dyDescent="0.2">
      <c r="A542">
        <v>537</v>
      </c>
      <c r="B542" s="63">
        <v>35559</v>
      </c>
      <c r="C542">
        <v>2.2999999999999998</v>
      </c>
      <c r="D542" s="72">
        <v>0.23799999999999999</v>
      </c>
      <c r="E542">
        <v>96.41</v>
      </c>
      <c r="F542">
        <v>0.11</v>
      </c>
    </row>
    <row r="543" spans="1:6" x14ac:dyDescent="0.2">
      <c r="A543">
        <v>538</v>
      </c>
      <c r="B543" s="63">
        <v>31851</v>
      </c>
      <c r="C543">
        <v>10.3</v>
      </c>
      <c r="D543" s="72">
        <v>0.20200000000000001</v>
      </c>
      <c r="E543">
        <v>96.59</v>
      </c>
      <c r="F543">
        <v>0.11</v>
      </c>
    </row>
    <row r="544" spans="1:6" x14ac:dyDescent="0.2">
      <c r="A544">
        <v>539</v>
      </c>
      <c r="B544" s="63">
        <v>24068</v>
      </c>
      <c r="C544">
        <v>4.5</v>
      </c>
      <c r="D544" s="72">
        <v>0.20100000000000001</v>
      </c>
      <c r="E544">
        <v>96.77</v>
      </c>
      <c r="F544">
        <v>0.11</v>
      </c>
    </row>
    <row r="545" spans="1:6" x14ac:dyDescent="0.2">
      <c r="A545">
        <v>540</v>
      </c>
      <c r="B545" s="63">
        <v>24480</v>
      </c>
      <c r="C545">
        <v>143.80000000000001</v>
      </c>
      <c r="D545" s="72">
        <v>0.2</v>
      </c>
      <c r="E545">
        <v>96.95</v>
      </c>
      <c r="F545">
        <v>0.11</v>
      </c>
    </row>
    <row r="546" spans="1:6" x14ac:dyDescent="0.2">
      <c r="A546">
        <v>541</v>
      </c>
      <c r="B546" s="63">
        <v>31104</v>
      </c>
      <c r="C546">
        <v>167.5</v>
      </c>
      <c r="D546" s="72">
        <v>0.189</v>
      </c>
      <c r="E546">
        <v>97.13</v>
      </c>
      <c r="F546">
        <v>0.11</v>
      </c>
    </row>
    <row r="547" spans="1:6" x14ac:dyDescent="0.2">
      <c r="A547">
        <v>542</v>
      </c>
      <c r="B547" s="63">
        <v>27999</v>
      </c>
      <c r="C547">
        <v>1.5</v>
      </c>
      <c r="D547" s="72">
        <v>0.187</v>
      </c>
      <c r="E547">
        <v>97.31</v>
      </c>
      <c r="F547">
        <v>0.11</v>
      </c>
    </row>
    <row r="548" spans="1:6" x14ac:dyDescent="0.2">
      <c r="A548">
        <v>543</v>
      </c>
      <c r="B548" s="63">
        <v>29661</v>
      </c>
      <c r="C548">
        <v>2.8</v>
      </c>
      <c r="D548" s="72">
        <v>0.186</v>
      </c>
      <c r="E548">
        <v>97.49</v>
      </c>
      <c r="F548">
        <v>0.11</v>
      </c>
    </row>
    <row r="549" spans="1:6" x14ac:dyDescent="0.2">
      <c r="A549">
        <v>544</v>
      </c>
      <c r="B549" s="63">
        <v>35940</v>
      </c>
      <c r="C549">
        <v>2.5</v>
      </c>
      <c r="D549" s="72">
        <v>0.18099999999999999</v>
      </c>
      <c r="E549">
        <v>97.67</v>
      </c>
      <c r="F549">
        <v>0.11</v>
      </c>
    </row>
    <row r="550" spans="1:6" x14ac:dyDescent="0.2">
      <c r="A550">
        <v>545</v>
      </c>
      <c r="B550" s="63">
        <v>35773</v>
      </c>
      <c r="C550">
        <v>32.299999999999997</v>
      </c>
      <c r="D550" s="72">
        <v>0.17499999999999999</v>
      </c>
      <c r="E550">
        <v>97.85</v>
      </c>
      <c r="F550">
        <v>0.11</v>
      </c>
    </row>
    <row r="551" spans="1:6" x14ac:dyDescent="0.2">
      <c r="A551">
        <v>546</v>
      </c>
      <c r="B551" s="63">
        <v>36899</v>
      </c>
      <c r="C551">
        <v>4.8</v>
      </c>
      <c r="D551" s="72">
        <v>0.17399999999999999</v>
      </c>
      <c r="E551">
        <v>98.03</v>
      </c>
      <c r="F551">
        <v>0.11</v>
      </c>
    </row>
    <row r="552" spans="1:6" x14ac:dyDescent="0.2">
      <c r="A552">
        <v>547</v>
      </c>
      <c r="B552" s="63">
        <v>39855</v>
      </c>
      <c r="C552">
        <v>158.5</v>
      </c>
      <c r="D552" s="72">
        <v>0.16900000000000001</v>
      </c>
      <c r="E552">
        <v>98.2</v>
      </c>
      <c r="F552">
        <v>0.11</v>
      </c>
    </row>
    <row r="553" spans="1:6" x14ac:dyDescent="0.2">
      <c r="A553">
        <v>548</v>
      </c>
      <c r="B553" s="63">
        <v>36152</v>
      </c>
      <c r="C553">
        <v>3.3</v>
      </c>
      <c r="D553" s="72">
        <v>0.15</v>
      </c>
      <c r="E553">
        <v>98.38</v>
      </c>
      <c r="F553">
        <v>0.11</v>
      </c>
    </row>
    <row r="554" spans="1:6" x14ac:dyDescent="0.2">
      <c r="A554">
        <v>549</v>
      </c>
      <c r="B554" s="63">
        <v>28782</v>
      </c>
      <c r="C554">
        <v>186.5</v>
      </c>
      <c r="D554" s="72">
        <v>0.14899999999999999</v>
      </c>
      <c r="E554">
        <v>98.56</v>
      </c>
      <c r="F554">
        <v>0.11</v>
      </c>
    </row>
    <row r="555" spans="1:6" x14ac:dyDescent="0.2">
      <c r="A555">
        <v>550</v>
      </c>
      <c r="B555" s="63">
        <v>31037</v>
      </c>
      <c r="C555">
        <v>3</v>
      </c>
      <c r="D555" s="72">
        <v>0.125</v>
      </c>
      <c r="E555">
        <v>98.74</v>
      </c>
      <c r="F555">
        <v>0.11</v>
      </c>
    </row>
    <row r="556" spans="1:6" x14ac:dyDescent="0.2">
      <c r="A556">
        <v>551</v>
      </c>
      <c r="B556" s="63">
        <v>38621</v>
      </c>
      <c r="C556">
        <v>1.3</v>
      </c>
      <c r="D556" s="72">
        <v>0.112</v>
      </c>
      <c r="E556">
        <v>98.92</v>
      </c>
      <c r="F556">
        <v>0.11</v>
      </c>
    </row>
    <row r="557" spans="1:6" x14ac:dyDescent="0.2">
      <c r="A557">
        <v>552</v>
      </c>
      <c r="B557" s="63">
        <v>29601</v>
      </c>
      <c r="C557">
        <v>140</v>
      </c>
      <c r="D557" s="72">
        <v>9.9000000000000005E-2</v>
      </c>
      <c r="E557">
        <v>99.1</v>
      </c>
      <c r="F557">
        <v>0.11</v>
      </c>
    </row>
    <row r="558" spans="1:6" x14ac:dyDescent="0.2">
      <c r="A558">
        <v>553</v>
      </c>
      <c r="B558" s="63">
        <v>34779</v>
      </c>
      <c r="C558">
        <v>0.5</v>
      </c>
      <c r="D558" s="72">
        <v>9.1999999999999998E-2</v>
      </c>
      <c r="E558">
        <v>99.28</v>
      </c>
      <c r="F558">
        <v>0.11</v>
      </c>
    </row>
    <row r="559" spans="1:6" x14ac:dyDescent="0.2">
      <c r="A559">
        <v>554</v>
      </c>
      <c r="B559" s="63">
        <v>31406</v>
      </c>
      <c r="C559">
        <v>0.5</v>
      </c>
      <c r="D559" s="72">
        <v>8.8999999999999996E-2</v>
      </c>
      <c r="E559">
        <v>99.46</v>
      </c>
      <c r="F559">
        <v>0.11</v>
      </c>
    </row>
    <row r="560" spans="1:6" x14ac:dyDescent="0.2">
      <c r="A560">
        <v>555</v>
      </c>
      <c r="B560" s="63">
        <v>20102</v>
      </c>
      <c r="C560">
        <v>215.3</v>
      </c>
      <c r="D560" s="72">
        <v>8.1000000000000003E-2</v>
      </c>
      <c r="E560">
        <v>99.64</v>
      </c>
      <c r="F560">
        <v>0.11</v>
      </c>
    </row>
    <row r="561" spans="1:6" x14ac:dyDescent="0.2">
      <c r="A561">
        <v>556</v>
      </c>
      <c r="B561" s="63">
        <v>39996</v>
      </c>
      <c r="C561">
        <v>0.3</v>
      </c>
      <c r="D561" s="72">
        <v>6.6000000000000003E-2</v>
      </c>
      <c r="E561">
        <v>99.82</v>
      </c>
      <c r="F561">
        <v>0.11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Information</vt:lpstr>
      <vt:lpstr>FlowData</vt:lpstr>
      <vt:lpstr>SWMM output</vt:lpstr>
      <vt:lpstr>High_Flow</vt:lpstr>
      <vt:lpstr>LogQ</vt:lpstr>
      <vt:lpstr>periodofrecord</vt:lpstr>
      <vt:lpstr>Regional_Skew</vt:lpstr>
      <vt:lpstr>Xbar</vt:lpstr>
      <vt:lpstr>Zc</vt:lpstr>
    </vt:vector>
  </TitlesOfParts>
  <Company>Camp Dresser &amp; McKee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Heineman</dc:creator>
  <cp:lastModifiedBy>Matthias Wittenberg</cp:lastModifiedBy>
  <dcterms:created xsi:type="dcterms:W3CDTF">2003-04-18T20:07:33Z</dcterms:created>
  <dcterms:modified xsi:type="dcterms:W3CDTF">2016-04-12T21:04:20Z</dcterms:modified>
</cp:coreProperties>
</file>